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2016\prosinec 2016\1-10 2016\"/>
    </mc:Choice>
  </mc:AlternateContent>
  <bookViews>
    <workbookView xWindow="0" yWindow="0" windowWidth="28800" windowHeight="12375" tabRatio="855" activeTab="1"/>
  </bookViews>
  <sheets>
    <sheet name="contents" sheetId="19" r:id="rId1"/>
    <sheet name="regions CZK" sheetId="1" r:id="rId2"/>
    <sheet name="regions USD" sheetId="23" r:id="rId3"/>
    <sheet name="regions EUR" sheetId="24" r:id="rId4"/>
    <sheet name="months1" sheetId="15" r:id="rId5"/>
    <sheet name="months2" sheetId="16" r:id="rId6"/>
    <sheet name="countries" sheetId="2" r:id="rId7"/>
    <sheet name="SITC" sheetId="3" r:id="rId8"/>
    <sheet name="export-index_CZK" sheetId="4" r:id="rId9"/>
    <sheet name="import-index_CZK" sheetId="5" r:id="rId10"/>
    <sheet name="export-index_USD" sheetId="6" r:id="rId11"/>
    <sheet name="import-index_USD" sheetId="7" r:id="rId12"/>
    <sheet name="export-index_EUR" sheetId="18" r:id="rId13"/>
    <sheet name="import-index_EUR" sheetId="17" r:id="rId14"/>
    <sheet name="turnover_CZK" sheetId="22" r:id="rId15"/>
    <sheet name="turnover_USD" sheetId="21" r:id="rId16"/>
    <sheet name="turnover_EUR" sheetId="20" r:id="rId17"/>
  </sheets>
  <externalReferences>
    <externalReference r:id="rId18"/>
    <externalReference r:id="rId19"/>
  </externalReferences>
  <definedNames>
    <definedName name="_KG3">#REF!</definedName>
    <definedName name="_xlnm.Database">#REF!</definedName>
    <definedName name="_xlnm.Print_Titles" localSheetId="14">turnover_CZK!$5:$6</definedName>
    <definedName name="_xlnm.Print_Titles" localSheetId="16">turnover_EUR!$5:$6</definedName>
    <definedName name="_xlnm.Print_Titles" localSheetId="15">turnover_USD!$5:$6</definedName>
    <definedName name="_xlnm.Print_Area" localSheetId="6">countries!$A$2:$R$36</definedName>
    <definedName name="_xlnm.Print_Area" localSheetId="8">'export-index_CZK'!$A$2:$P$40</definedName>
    <definedName name="_xlnm.Print_Area" localSheetId="12">'export-index_EUR'!$A$2:$P$40</definedName>
    <definedName name="_xlnm.Print_Area" localSheetId="10">'export-index_USD'!$A$2:$P$40</definedName>
    <definedName name="_xlnm.Print_Area" localSheetId="9">'import-index_CZK'!$A$2:$P$40</definedName>
    <definedName name="_xlnm.Print_Area" localSheetId="13">'import-index_EUR'!$A$2:$P$40</definedName>
    <definedName name="_xlnm.Print_Area" localSheetId="11">'import-index_USD'!$A$2:$P$40</definedName>
    <definedName name="_xlnm.Print_Area" localSheetId="4">months1!$A$2:$K$54</definedName>
    <definedName name="_xlnm.Print_Area" localSheetId="5">months2!$A$2:$K$65</definedName>
    <definedName name="_xlnm.Print_Area" localSheetId="1">'regions CZK'!$A$2:$R$34</definedName>
    <definedName name="_xlnm.Print_Area" localSheetId="3">'regions EUR'!$A$2:$R$33</definedName>
    <definedName name="_xlnm.Print_Area" localSheetId="2">'regions USD'!$A$2:$R$33</definedName>
    <definedName name="_xlnm.Print_Area" localSheetId="7">SITC!$A$2:$M$24</definedName>
    <definedName name="_xlnm.Print_Area" localSheetId="14">turnover_CZK!$A$2:$O$65</definedName>
    <definedName name="_xlnm.Print_Area" localSheetId="16">turnover_EUR!$A$2:$O$65</definedName>
    <definedName name="_xlnm.Print_Area" localSheetId="15">turnover_USD!$A$2:$O$65</definedName>
  </definedNames>
  <calcPr calcId="152511"/>
</workbook>
</file>

<file path=xl/calcChain.xml><?xml version="1.0" encoding="utf-8"?>
<calcChain xmlns="http://schemas.openxmlformats.org/spreadsheetml/2006/main">
  <c r="D42" i="16" l="1"/>
  <c r="E42" i="16" s="1"/>
  <c r="C42" i="16"/>
  <c r="B42" i="16"/>
  <c r="D41" i="16"/>
  <c r="E41" i="16" s="1"/>
  <c r="C41" i="16"/>
  <c r="B41" i="16"/>
  <c r="H40" i="16"/>
  <c r="G40" i="16"/>
  <c r="J40" i="16" s="1"/>
  <c r="D40" i="16"/>
  <c r="D43" i="16" s="1"/>
  <c r="C40" i="16"/>
  <c r="B40" i="16" s="1"/>
  <c r="H38" i="16"/>
  <c r="G38" i="16"/>
  <c r="J38" i="16" s="1"/>
  <c r="D38" i="16"/>
  <c r="C38" i="16"/>
  <c r="B38" i="16" s="1"/>
  <c r="J37" i="16"/>
  <c r="H37" i="16"/>
  <c r="G37" i="16"/>
  <c r="D37" i="16"/>
  <c r="B37" i="16" s="1"/>
  <c r="C37" i="16"/>
  <c r="H36" i="16"/>
  <c r="G36" i="16"/>
  <c r="J36" i="16" s="1"/>
  <c r="D36" i="16"/>
  <c r="D39" i="16" s="1"/>
  <c r="C36" i="16"/>
  <c r="H34" i="16"/>
  <c r="G34" i="16"/>
  <c r="J34" i="16" s="1"/>
  <c r="D34" i="16"/>
  <c r="C34" i="16"/>
  <c r="J33" i="16"/>
  <c r="H33" i="16"/>
  <c r="K33" i="16" s="1"/>
  <c r="G33" i="16"/>
  <c r="D33" i="16"/>
  <c r="B33" i="16" s="1"/>
  <c r="C33" i="16"/>
  <c r="H32" i="16"/>
  <c r="K32" i="16" s="1"/>
  <c r="G32" i="16"/>
  <c r="J32" i="16" s="1"/>
  <c r="D32" i="16"/>
  <c r="C32" i="16"/>
  <c r="B32" i="16" s="1"/>
  <c r="H30" i="16"/>
  <c r="K30" i="16" s="1"/>
  <c r="G30" i="16"/>
  <c r="J30" i="16" s="1"/>
  <c r="D30" i="16"/>
  <c r="C30" i="16"/>
  <c r="J29" i="16"/>
  <c r="I29" i="16"/>
  <c r="H29" i="16"/>
  <c r="G29" i="16"/>
  <c r="F29" i="16"/>
  <c r="E29" i="16"/>
  <c r="D29" i="16"/>
  <c r="C29" i="16"/>
  <c r="B29" i="16"/>
  <c r="H28" i="16"/>
  <c r="K28" i="16" s="1"/>
  <c r="G28" i="16"/>
  <c r="J28" i="16" s="1"/>
  <c r="D28" i="16"/>
  <c r="D31" i="16" s="1"/>
  <c r="C28" i="16"/>
  <c r="B28" i="16" s="1"/>
  <c r="D23" i="16"/>
  <c r="C23" i="16"/>
  <c r="E23" i="16" s="1"/>
  <c r="B23" i="16"/>
  <c r="D22" i="16"/>
  <c r="C22" i="16"/>
  <c r="E22" i="16" s="1"/>
  <c r="B22" i="16"/>
  <c r="J21" i="16"/>
  <c r="H21" i="16"/>
  <c r="K21" i="16" s="1"/>
  <c r="G21" i="16"/>
  <c r="D21" i="16"/>
  <c r="D24" i="16" s="1"/>
  <c r="C21" i="16"/>
  <c r="J19" i="16"/>
  <c r="H19" i="16"/>
  <c r="K19" i="16" s="1"/>
  <c r="G19" i="16"/>
  <c r="D19" i="16"/>
  <c r="B19" i="16" s="1"/>
  <c r="C19" i="16"/>
  <c r="K18" i="16"/>
  <c r="J18" i="16"/>
  <c r="H18" i="16"/>
  <c r="G18" i="16"/>
  <c r="I18" i="16" s="1"/>
  <c r="F18" i="16"/>
  <c r="D18" i="16"/>
  <c r="C18" i="16"/>
  <c r="E18" i="16" s="1"/>
  <c r="B18" i="16"/>
  <c r="J17" i="16"/>
  <c r="H17" i="16"/>
  <c r="K17" i="16" s="1"/>
  <c r="G17" i="16"/>
  <c r="D17" i="16"/>
  <c r="D20" i="16" s="1"/>
  <c r="C17" i="16"/>
  <c r="J15" i="16"/>
  <c r="H15" i="16"/>
  <c r="K15" i="16" s="1"/>
  <c r="G15" i="16"/>
  <c r="D15" i="16"/>
  <c r="B15" i="16" s="1"/>
  <c r="C15" i="16"/>
  <c r="K14" i="16"/>
  <c r="J14" i="16"/>
  <c r="H14" i="16"/>
  <c r="G14" i="16"/>
  <c r="I14" i="16" s="1"/>
  <c r="F14" i="16"/>
  <c r="D14" i="16"/>
  <c r="C14" i="16"/>
  <c r="E14" i="16" s="1"/>
  <c r="B14" i="16"/>
  <c r="J13" i="16"/>
  <c r="H13" i="16"/>
  <c r="K13" i="16" s="1"/>
  <c r="G13" i="16"/>
  <c r="D13" i="16"/>
  <c r="D16" i="16" s="1"/>
  <c r="C13" i="16"/>
  <c r="J11" i="16"/>
  <c r="H11" i="16"/>
  <c r="K11" i="16" s="1"/>
  <c r="G11" i="16"/>
  <c r="D11" i="16"/>
  <c r="B11" i="16" s="1"/>
  <c r="C11" i="16"/>
  <c r="K10" i="16"/>
  <c r="J10" i="16"/>
  <c r="H10" i="16"/>
  <c r="G10" i="16"/>
  <c r="I10" i="16" s="1"/>
  <c r="F10" i="16"/>
  <c r="D10" i="16"/>
  <c r="C10" i="16"/>
  <c r="E10" i="16" s="1"/>
  <c r="B10" i="16"/>
  <c r="J9" i="16"/>
  <c r="H9" i="16"/>
  <c r="K9" i="16" s="1"/>
  <c r="G9" i="16"/>
  <c r="D9" i="16"/>
  <c r="D12" i="16" s="1"/>
  <c r="C9" i="16"/>
  <c r="D52" i="15"/>
  <c r="C52" i="15"/>
  <c r="E52" i="15" s="1"/>
  <c r="D51" i="15"/>
  <c r="B51" i="15" s="1"/>
  <c r="C51" i="15"/>
  <c r="E51" i="15" s="1"/>
  <c r="H50" i="15"/>
  <c r="K50" i="15" s="1"/>
  <c r="G50" i="15"/>
  <c r="J50" i="15" s="1"/>
  <c r="D50" i="15"/>
  <c r="C50" i="15"/>
  <c r="B50" i="15" s="1"/>
  <c r="H49" i="15"/>
  <c r="K49" i="15" s="1"/>
  <c r="G49" i="15"/>
  <c r="I49" i="15" s="1"/>
  <c r="D49" i="15"/>
  <c r="C49" i="15"/>
  <c r="E49" i="15" s="1"/>
  <c r="H48" i="15"/>
  <c r="K48" i="15" s="1"/>
  <c r="G48" i="15"/>
  <c r="D48" i="15"/>
  <c r="C48" i="15"/>
  <c r="B48" i="15" s="1"/>
  <c r="H47" i="15"/>
  <c r="K47" i="15" s="1"/>
  <c r="G47" i="15"/>
  <c r="I47" i="15" s="1"/>
  <c r="D47" i="15"/>
  <c r="C47" i="15"/>
  <c r="E47" i="15" s="1"/>
  <c r="H46" i="15"/>
  <c r="K46" i="15" s="1"/>
  <c r="G46" i="15"/>
  <c r="D46" i="15"/>
  <c r="C46" i="15"/>
  <c r="B46" i="15" s="1"/>
  <c r="H45" i="15"/>
  <c r="K45" i="15" s="1"/>
  <c r="G45" i="15"/>
  <c r="I45" i="15" s="1"/>
  <c r="D45" i="15"/>
  <c r="C45" i="15"/>
  <c r="E45" i="15" s="1"/>
  <c r="H44" i="15"/>
  <c r="K44" i="15" s="1"/>
  <c r="G44" i="15"/>
  <c r="F44" i="15" s="1"/>
  <c r="D44" i="15"/>
  <c r="C44" i="15"/>
  <c r="J44" i="15" s="1"/>
  <c r="H43" i="15"/>
  <c r="G43" i="15"/>
  <c r="I43" i="15" s="1"/>
  <c r="D43" i="15"/>
  <c r="B43" i="15" s="1"/>
  <c r="C43" i="15"/>
  <c r="H42" i="15"/>
  <c r="K42" i="15" s="1"/>
  <c r="G42" i="15"/>
  <c r="F42" i="15" s="1"/>
  <c r="D42" i="15"/>
  <c r="C42" i="15"/>
  <c r="E42" i="15" s="1"/>
  <c r="B42" i="15"/>
  <c r="J41" i="15"/>
  <c r="H41" i="15"/>
  <c r="K41" i="15" s="1"/>
  <c r="G41" i="15"/>
  <c r="I41" i="15" s="1"/>
  <c r="D41" i="15"/>
  <c r="B41" i="15" s="1"/>
  <c r="C41" i="15"/>
  <c r="E41" i="15" s="1"/>
  <c r="D36" i="15"/>
  <c r="C36" i="15"/>
  <c r="E36" i="15" s="1"/>
  <c r="D35" i="15"/>
  <c r="C35" i="15"/>
  <c r="H34" i="15"/>
  <c r="K34" i="15" s="1"/>
  <c r="G34" i="15"/>
  <c r="J34" i="15" s="1"/>
  <c r="D34" i="15"/>
  <c r="C34" i="15"/>
  <c r="H33" i="15"/>
  <c r="K33" i="15" s="1"/>
  <c r="G33" i="15"/>
  <c r="J33" i="15" s="1"/>
  <c r="D33" i="15"/>
  <c r="C33" i="15"/>
  <c r="B33" i="15" s="1"/>
  <c r="H32" i="15"/>
  <c r="G32" i="15"/>
  <c r="J32" i="15" s="1"/>
  <c r="D32" i="15"/>
  <c r="C32" i="15"/>
  <c r="H31" i="15"/>
  <c r="K31" i="15" s="1"/>
  <c r="G31" i="15"/>
  <c r="D31" i="15"/>
  <c r="C31" i="15"/>
  <c r="K30" i="15"/>
  <c r="H30" i="15"/>
  <c r="G30" i="15"/>
  <c r="D30" i="15"/>
  <c r="C30" i="15"/>
  <c r="B30" i="15" s="1"/>
  <c r="H29" i="15"/>
  <c r="G29" i="15"/>
  <c r="J29" i="15" s="1"/>
  <c r="E29" i="15"/>
  <c r="D29" i="15"/>
  <c r="C29" i="15"/>
  <c r="H28" i="15"/>
  <c r="K28" i="15" s="1"/>
  <c r="G28" i="15"/>
  <c r="J28" i="15" s="1"/>
  <c r="D28" i="15"/>
  <c r="C28" i="15"/>
  <c r="B28" i="15" s="1"/>
  <c r="H27" i="15"/>
  <c r="I27" i="15" s="1"/>
  <c r="G27" i="15"/>
  <c r="D27" i="15"/>
  <c r="C27" i="15"/>
  <c r="H26" i="15"/>
  <c r="K26" i="15" s="1"/>
  <c r="G26" i="15"/>
  <c r="D26" i="15"/>
  <c r="C26" i="15"/>
  <c r="H25" i="15"/>
  <c r="K25" i="15" s="1"/>
  <c r="G25" i="15"/>
  <c r="J25" i="15" s="1"/>
  <c r="D25" i="15"/>
  <c r="E25" i="15" s="1"/>
  <c r="C25" i="15"/>
  <c r="B25" i="15" s="1"/>
  <c r="J31" i="15" l="1"/>
  <c r="B44" i="15"/>
  <c r="E46" i="15"/>
  <c r="J46" i="15"/>
  <c r="E48" i="15"/>
  <c r="J48" i="15"/>
  <c r="E50" i="15"/>
  <c r="B52" i="15"/>
  <c r="E27" i="15"/>
  <c r="J42" i="15"/>
  <c r="K43" i="15"/>
  <c r="J45" i="15"/>
  <c r="F46" i="15"/>
  <c r="J47" i="15"/>
  <c r="F48" i="15"/>
  <c r="J49" i="15"/>
  <c r="F50" i="15"/>
  <c r="J30" i="15"/>
  <c r="J26" i="15"/>
  <c r="J27" i="15"/>
  <c r="I29" i="15"/>
  <c r="E31" i="15"/>
  <c r="K32" i="15"/>
  <c r="E33" i="15"/>
  <c r="E35" i="15"/>
  <c r="E43" i="15"/>
  <c r="J43" i="15"/>
  <c r="B45" i="15"/>
  <c r="B47" i="15"/>
  <c r="B49" i="15"/>
  <c r="E33" i="16"/>
  <c r="I33" i="16"/>
  <c r="K37" i="16"/>
  <c r="B26" i="15"/>
  <c r="B29" i="15"/>
  <c r="K29" i="15"/>
  <c r="I31" i="15"/>
  <c r="B34" i="15"/>
  <c r="B36" i="15"/>
  <c r="B30" i="16"/>
  <c r="F33" i="16"/>
  <c r="K34" i="16"/>
  <c r="K36" i="16"/>
  <c r="E37" i="16"/>
  <c r="I37" i="16"/>
  <c r="I25" i="15"/>
  <c r="I33" i="15"/>
  <c r="B27" i="15"/>
  <c r="K27" i="15"/>
  <c r="B32" i="15"/>
  <c r="B35" i="15"/>
  <c r="K29" i="16"/>
  <c r="D35" i="16"/>
  <c r="B34" i="16"/>
  <c r="B36" i="16"/>
  <c r="F37" i="16"/>
  <c r="K38" i="16"/>
  <c r="K40" i="16"/>
  <c r="E28" i="16"/>
  <c r="I28" i="16"/>
  <c r="E30" i="16"/>
  <c r="I30" i="16"/>
  <c r="C31" i="16"/>
  <c r="G31" i="16"/>
  <c r="E32" i="16"/>
  <c r="I32" i="16"/>
  <c r="E34" i="16"/>
  <c r="I34" i="16"/>
  <c r="C35" i="16"/>
  <c r="G35" i="16"/>
  <c r="E36" i="16"/>
  <c r="I36" i="16"/>
  <c r="E38" i="16"/>
  <c r="I38" i="16"/>
  <c r="C39" i="16"/>
  <c r="G39" i="16"/>
  <c r="E40" i="16"/>
  <c r="I40" i="16"/>
  <c r="C43" i="16"/>
  <c r="F28" i="16"/>
  <c r="F30" i="16"/>
  <c r="H31" i="16"/>
  <c r="K31" i="16" s="1"/>
  <c r="F32" i="16"/>
  <c r="F34" i="16"/>
  <c r="H35" i="16"/>
  <c r="K35" i="16" s="1"/>
  <c r="F36" i="16"/>
  <c r="F38" i="16"/>
  <c r="H39" i="16"/>
  <c r="K39" i="16" s="1"/>
  <c r="F40" i="16"/>
  <c r="E9" i="16"/>
  <c r="I9" i="16"/>
  <c r="E11" i="16"/>
  <c r="I11" i="16"/>
  <c r="C12" i="16"/>
  <c r="G12" i="16"/>
  <c r="E13" i="16"/>
  <c r="I13" i="16"/>
  <c r="E15" i="16"/>
  <c r="I15" i="16"/>
  <c r="C16" i="16"/>
  <c r="G16" i="16"/>
  <c r="E17" i="16"/>
  <c r="I17" i="16"/>
  <c r="E19" i="16"/>
  <c r="I19" i="16"/>
  <c r="C20" i="16"/>
  <c r="G20" i="16"/>
  <c r="E21" i="16"/>
  <c r="I21" i="16"/>
  <c r="C24" i="16"/>
  <c r="B9" i="16"/>
  <c r="F9" i="16"/>
  <c r="F11" i="16"/>
  <c r="H12" i="16"/>
  <c r="K12" i="16" s="1"/>
  <c r="B13" i="16"/>
  <c r="F13" i="16"/>
  <c r="F15" i="16"/>
  <c r="H16" i="16"/>
  <c r="K16" i="16" s="1"/>
  <c r="B17" i="16"/>
  <c r="F17" i="16"/>
  <c r="F19" i="16"/>
  <c r="H20" i="16"/>
  <c r="K20" i="16" s="1"/>
  <c r="B21" i="16"/>
  <c r="F21" i="16"/>
  <c r="F41" i="15"/>
  <c r="F43" i="15"/>
  <c r="F45" i="15"/>
  <c r="F47" i="15"/>
  <c r="F49" i="15"/>
  <c r="I42" i="15"/>
  <c r="E44" i="15"/>
  <c r="I44" i="15"/>
  <c r="I46" i="15"/>
  <c r="I48" i="15"/>
  <c r="I50" i="15"/>
  <c r="F25" i="15"/>
  <c r="F27" i="15"/>
  <c r="F29" i="15"/>
  <c r="B31" i="15"/>
  <c r="F31" i="15"/>
  <c r="F33" i="15"/>
  <c r="E26" i="15"/>
  <c r="I26" i="15"/>
  <c r="E28" i="15"/>
  <c r="I28" i="15"/>
  <c r="E30" i="15"/>
  <c r="I30" i="15"/>
  <c r="E32" i="15"/>
  <c r="I32" i="15"/>
  <c r="E34" i="15"/>
  <c r="I34" i="15"/>
  <c r="F26" i="15"/>
  <c r="F28" i="15"/>
  <c r="F30" i="15"/>
  <c r="F32" i="15"/>
  <c r="F34" i="15"/>
  <c r="E35" i="16" l="1"/>
  <c r="B35" i="16"/>
  <c r="I35" i="16"/>
  <c r="J35" i="16"/>
  <c r="F35" i="16"/>
  <c r="I39" i="16"/>
  <c r="F39" i="16"/>
  <c r="J39" i="16"/>
  <c r="I31" i="16"/>
  <c r="F31" i="16"/>
  <c r="J31" i="16"/>
  <c r="E43" i="16"/>
  <c r="B43" i="16"/>
  <c r="E39" i="16"/>
  <c r="B39" i="16"/>
  <c r="E31" i="16"/>
  <c r="B31" i="16"/>
  <c r="E20" i="16"/>
  <c r="B20" i="16"/>
  <c r="I16" i="16"/>
  <c r="J16" i="16"/>
  <c r="F16" i="16"/>
  <c r="E24" i="16"/>
  <c r="B24" i="16"/>
  <c r="E12" i="16"/>
  <c r="B12" i="16"/>
  <c r="E16" i="16"/>
  <c r="B16" i="16"/>
  <c r="I20" i="16"/>
  <c r="J20" i="16"/>
  <c r="F20" i="16"/>
  <c r="I12" i="16"/>
  <c r="J12" i="16"/>
  <c r="F12" i="16"/>
  <c r="S7" i="17" l="1"/>
  <c r="S6" i="17" l="1"/>
  <c r="P6" i="3" l="1"/>
  <c r="B38" i="2"/>
  <c r="D38" i="2"/>
  <c r="D39" i="2"/>
  <c r="I39" i="2"/>
  <c r="N39" i="2"/>
  <c r="R6" i="18"/>
  <c r="R7" i="18"/>
  <c r="R6" i="5"/>
  <c r="R7" i="5"/>
  <c r="R9" i="5"/>
  <c r="R10" i="5"/>
  <c r="R12" i="5"/>
  <c r="R13" i="5"/>
  <c r="R15" i="5"/>
  <c r="R16" i="5"/>
  <c r="R18" i="5"/>
  <c r="R19" i="5"/>
  <c r="R21" i="5"/>
  <c r="R22" i="5"/>
  <c r="R24" i="5"/>
  <c r="R25" i="5"/>
  <c r="R27" i="5"/>
  <c r="R28" i="5"/>
  <c r="R30" i="5"/>
  <c r="R31" i="5"/>
  <c r="R33" i="5"/>
  <c r="R34" i="5"/>
  <c r="R36" i="5"/>
  <c r="R37" i="5"/>
  <c r="S6" i="7"/>
  <c r="S7" i="7"/>
  <c r="P5" i="3"/>
</calcChain>
</file>

<file path=xl/sharedStrings.xml><?xml version="1.0" encoding="utf-8"?>
<sst xmlns="http://schemas.openxmlformats.org/spreadsheetml/2006/main" count="1019" uniqueCount="210">
  <si>
    <t>index</t>
  </si>
  <si>
    <t>%</t>
  </si>
  <si>
    <t xml:space="preserve"> </t>
  </si>
  <si>
    <t xml:space="preserve"> index</t>
  </si>
  <si>
    <t>dovoz 1999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</si>
  <si>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</si>
  <si>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</si>
  <si>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</si>
  <si>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</si>
  <si>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</si>
  <si>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</si>
  <si>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</si>
  <si>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</si>
  <si>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</si>
  <si>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</si>
  <si>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</si>
  <si>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</si>
  <si>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I-XII</t>
  </si>
  <si>
    <t>1 - 2</t>
  </si>
  <si>
    <t>1 - 3</t>
  </si>
  <si>
    <t>1 - 4</t>
  </si>
  <si>
    <t>1 - 5</t>
  </si>
  <si>
    <t>1 - 6</t>
  </si>
  <si>
    <t>1 - 7</t>
  </si>
  <si>
    <t>1 - 8</t>
  </si>
  <si>
    <t>1 - 9</t>
  </si>
  <si>
    <t>1 - 10</t>
  </si>
  <si>
    <t>1 - 11</t>
  </si>
  <si>
    <t>1 - 12</t>
  </si>
  <si>
    <t>1</t>
  </si>
  <si>
    <t>3</t>
  </si>
  <si>
    <t>10</t>
  </si>
  <si>
    <t>12</t>
  </si>
  <si>
    <t>8</t>
  </si>
  <si>
    <t>2</t>
  </si>
  <si>
    <t>4</t>
  </si>
  <si>
    <t>9</t>
  </si>
  <si>
    <t>7</t>
  </si>
  <si>
    <t>11</t>
  </si>
  <si>
    <t>5</t>
  </si>
  <si>
    <t>6</t>
  </si>
  <si>
    <t>1-3</t>
  </si>
  <si>
    <t>4-6</t>
  </si>
  <si>
    <t>7-9</t>
  </si>
  <si>
    <t>10-12</t>
  </si>
  <si>
    <t xml:space="preserve">   </t>
  </si>
  <si>
    <t xml:space="preserve">  </t>
  </si>
  <si>
    <t>Foreign trade by regions</t>
  </si>
  <si>
    <t xml:space="preserve"> ** EFTA countries</t>
  </si>
  <si>
    <t xml:space="preserve"> * Developing countries</t>
  </si>
  <si>
    <t xml:space="preserve"> * Unspecified</t>
  </si>
  <si>
    <t>OECD countries</t>
  </si>
  <si>
    <t>E X P O R T S</t>
  </si>
  <si>
    <t>I M P O R T S</t>
  </si>
  <si>
    <t>B A L A N C E</t>
  </si>
  <si>
    <t xml:space="preserve"> Germany</t>
  </si>
  <si>
    <t>Country</t>
  </si>
  <si>
    <t xml:space="preserve"> Slovakia</t>
  </si>
  <si>
    <t xml:space="preserve"> Austria</t>
  </si>
  <si>
    <t xml:space="preserve"> Italy</t>
  </si>
  <si>
    <t xml:space="preserve"> France</t>
  </si>
  <si>
    <t xml:space="preserve"> Poland</t>
  </si>
  <si>
    <t xml:space="preserve"> Netherlands</t>
  </si>
  <si>
    <t xml:space="preserve"> China</t>
  </si>
  <si>
    <t xml:space="preserve"> Belgium</t>
  </si>
  <si>
    <t xml:space="preserve"> Spain</t>
  </si>
  <si>
    <t xml:space="preserve"> Sweden</t>
  </si>
  <si>
    <t xml:space="preserve"> Switzerland</t>
  </si>
  <si>
    <t>T U R N O V E R</t>
  </si>
  <si>
    <t>Foreign trade by selected countries</t>
  </si>
  <si>
    <t>Data: Czech Statistical Office</t>
  </si>
  <si>
    <t xml:space="preserve"> of which:</t>
  </si>
  <si>
    <t xml:space="preserve"> 0 Food and live animals</t>
  </si>
  <si>
    <t xml:space="preserve"> 1 Beverages and tobacco</t>
  </si>
  <si>
    <t xml:space="preserve"> 2 Crude materials</t>
  </si>
  <si>
    <t xml:space="preserve">    </t>
  </si>
  <si>
    <t xml:space="preserve"> 4 Animal and vegetable oils,</t>
  </si>
  <si>
    <t xml:space="preserve">    fats and waxes</t>
  </si>
  <si>
    <t xml:space="preserve"> 5 Chemicals and related products</t>
  </si>
  <si>
    <t xml:space="preserve"> 6 Manufactured goods classified</t>
  </si>
  <si>
    <t xml:space="preserve">    chiefly by material</t>
  </si>
  <si>
    <t xml:space="preserve"> 7 Machinery nd transport equipment</t>
  </si>
  <si>
    <t xml:space="preserve"> 8 Miscellaneous manufactured articles</t>
  </si>
  <si>
    <t xml:space="preserve"> 9 Not specified</t>
  </si>
  <si>
    <t xml:space="preserve"> Total</t>
  </si>
  <si>
    <t>Foreign trade by sections of SITC</t>
  </si>
  <si>
    <t xml:space="preserve"> Total  E X P O R T S  </t>
  </si>
  <si>
    <t xml:space="preserve"> ** Other developed coutries</t>
  </si>
  <si>
    <t xml:space="preserve">     with a market economy</t>
  </si>
  <si>
    <t xml:space="preserve">   economies </t>
  </si>
  <si>
    <t xml:space="preserve">   of Independent States</t>
  </si>
  <si>
    <t xml:space="preserve"> * Commonwealth </t>
  </si>
  <si>
    <r>
      <t xml:space="preserve"> * Other </t>
    </r>
    <r>
      <rPr>
        <b/>
        <vertAlign val="superscript"/>
        <sz val="10"/>
        <rFont val="Arial CE"/>
        <family val="2"/>
        <charset val="238"/>
      </rPr>
      <t>*/</t>
    </r>
  </si>
  <si>
    <t xml:space="preserve"> OECD countries</t>
  </si>
  <si>
    <t>*/ China, North Korea, Cuba, Laos, Mongolia, Vietnam</t>
  </si>
  <si>
    <t xml:space="preserve"> Total  I M P O R T S  </t>
  </si>
  <si>
    <t>turnover</t>
  </si>
  <si>
    <t>exports</t>
  </si>
  <si>
    <t>imports</t>
  </si>
  <si>
    <t>balance</t>
  </si>
  <si>
    <t>Period</t>
  </si>
  <si>
    <t xml:space="preserve">   a market economy</t>
  </si>
  <si>
    <t xml:space="preserve"> USA</t>
  </si>
  <si>
    <t xml:space="preserve"> * Developed countries with a market economy</t>
  </si>
  <si>
    <t xml:space="preserve"> ** Other developed countries with a market economy</t>
  </si>
  <si>
    <t xml:space="preserve"> * Commonwealth Independent States</t>
  </si>
  <si>
    <t>T o t a l</t>
  </si>
  <si>
    <t xml:space="preserve"> 3 Fuels and related products</t>
  </si>
  <si>
    <t>Year</t>
  </si>
  <si>
    <r>
      <t xml:space="preserve"> * Other</t>
    </r>
    <r>
      <rPr>
        <b/>
        <vertAlign val="superscript"/>
        <sz val="11"/>
        <rFont val="Arial CE"/>
        <family val="2"/>
        <charset val="238"/>
      </rPr>
      <t xml:space="preserve"> */</t>
    </r>
  </si>
  <si>
    <t>rok 2004</t>
  </si>
  <si>
    <t>rok 2005</t>
  </si>
  <si>
    <t>04 - vývoz</t>
  </si>
  <si>
    <t>05 - vývoz</t>
  </si>
  <si>
    <t>04 - dovoz</t>
  </si>
  <si>
    <t>05 - dovoz</t>
  </si>
  <si>
    <t>CZK mill.</t>
  </si>
  <si>
    <t xml:space="preserve"> Russian Federation</t>
  </si>
  <si>
    <r>
      <t>CZK</t>
    </r>
    <r>
      <rPr>
        <sz val="11"/>
        <rFont val="Arial CE"/>
        <family val="2"/>
        <charset val="238"/>
      </rPr>
      <t xml:space="preserve"> mill.</t>
    </r>
  </si>
  <si>
    <r>
      <t xml:space="preserve">USD </t>
    </r>
    <r>
      <rPr>
        <sz val="11"/>
        <rFont val="Arial CE"/>
        <family val="2"/>
        <charset val="238"/>
      </rPr>
      <t>mill.</t>
    </r>
  </si>
  <si>
    <r>
      <t xml:space="preserve">EUR </t>
    </r>
    <r>
      <rPr>
        <sz val="11"/>
        <rFont val="Arial CE"/>
        <family val="2"/>
        <charset val="238"/>
      </rPr>
      <t>mill.</t>
    </r>
    <r>
      <rPr>
        <b/>
        <sz val="11"/>
        <rFont val="Arial CE"/>
        <family val="2"/>
        <charset val="238"/>
      </rPr>
      <t xml:space="preserve"> </t>
    </r>
  </si>
  <si>
    <r>
      <t xml:space="preserve">CZK </t>
    </r>
    <r>
      <rPr>
        <sz val="11"/>
        <rFont val="Arial CE"/>
        <family val="2"/>
        <charset val="238"/>
      </rPr>
      <t>mill.</t>
    </r>
  </si>
  <si>
    <r>
      <t xml:space="preserve">USD </t>
    </r>
    <r>
      <rPr>
        <sz val="11"/>
        <rFont val="Arial CE"/>
        <family val="2"/>
        <charset val="238"/>
      </rPr>
      <t>mill.</t>
    </r>
    <r>
      <rPr>
        <sz val="9"/>
        <rFont val="Arial CE"/>
        <family val="2"/>
        <charset val="238"/>
      </rPr>
      <t xml:space="preserve"> </t>
    </r>
  </si>
  <si>
    <r>
      <t xml:space="preserve">EUR </t>
    </r>
    <r>
      <rPr>
        <sz val="11"/>
        <rFont val="Arial CE"/>
        <family val="2"/>
        <charset val="238"/>
      </rPr>
      <t>mill.</t>
    </r>
  </si>
  <si>
    <r>
      <t>USD</t>
    </r>
    <r>
      <rPr>
        <b/>
        <sz val="9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>mill.</t>
    </r>
  </si>
  <si>
    <t xml:space="preserve"> * Developed countries with  </t>
  </si>
  <si>
    <t xml:space="preserve"> * Developed countries with </t>
  </si>
  <si>
    <t xml:space="preserve"> Japan</t>
  </si>
  <si>
    <t xml:space="preserve"> Hungary</t>
  </si>
  <si>
    <t xml:space="preserve"> United Kingdom</t>
  </si>
  <si>
    <t xml:space="preserve"> Romania</t>
  </si>
  <si>
    <t>Notice: The most important partners by according to turnover of previous years</t>
  </si>
  <si>
    <t xml:space="preserve"> South Korea</t>
  </si>
  <si>
    <t>CONTENTS</t>
  </si>
  <si>
    <t>contents</t>
  </si>
  <si>
    <t>USD mill.</t>
  </si>
  <si>
    <t>EUR mill.</t>
  </si>
  <si>
    <t xml:space="preserve"> * Developed countries </t>
  </si>
  <si>
    <t xml:space="preserve">   with a market economy</t>
  </si>
  <si>
    <t xml:space="preserve"> ** Other developed countries </t>
  </si>
  <si>
    <t xml:space="preserve">   economies</t>
  </si>
  <si>
    <t xml:space="preserve">   Independent States</t>
  </si>
  <si>
    <t xml:space="preserve"> * Other */</t>
  </si>
  <si>
    <t xml:space="preserve">   T O T A L</t>
  </si>
  <si>
    <t xml:space="preserve">          Germany</t>
  </si>
  <si>
    <t xml:space="preserve">          Slovakia</t>
  </si>
  <si>
    <t xml:space="preserve">         Germany</t>
  </si>
  <si>
    <t xml:space="preserve">          USA</t>
  </si>
  <si>
    <t xml:space="preserve">          Canada</t>
  </si>
  <si>
    <t xml:space="preserve">         Slovakia</t>
  </si>
  <si>
    <r>
      <t xml:space="preserve">          </t>
    </r>
    <r>
      <rPr>
        <sz val="10"/>
        <rFont val="Arial CE"/>
        <family val="2"/>
        <charset val="238"/>
      </rPr>
      <t>Brazil</t>
    </r>
  </si>
  <si>
    <r>
      <t xml:space="preserve">          </t>
    </r>
    <r>
      <rPr>
        <sz val="10"/>
        <rFont val="Arial CE"/>
        <family val="2"/>
        <charset val="238"/>
      </rPr>
      <t>India</t>
    </r>
  </si>
  <si>
    <r>
      <t xml:space="preserve">      </t>
    </r>
    <r>
      <rPr>
        <sz val="10"/>
        <rFont val="Arial CE"/>
        <family val="2"/>
        <charset val="238"/>
      </rPr>
      <t xml:space="preserve">    Russian Federation</t>
    </r>
  </si>
  <si>
    <r>
      <t xml:space="preserve">          </t>
    </r>
    <r>
      <rPr>
        <sz val="10"/>
        <rFont val="Arial CE"/>
        <family val="2"/>
        <charset val="238"/>
      </rPr>
      <t>Ukraine</t>
    </r>
  </si>
  <si>
    <t xml:space="preserve">         China</t>
  </si>
  <si>
    <t>(in mill. CZK, USD, EUR)</t>
  </si>
  <si>
    <t>Foreign trade by group of countries (in mill. CZK)</t>
  </si>
  <si>
    <t>Foreign trade by group of countries (in mill. EUR)</t>
  </si>
  <si>
    <t>Foreign trade by group countries (in mill. USD)</t>
  </si>
  <si>
    <r>
      <t xml:space="preserve">          </t>
    </r>
    <r>
      <rPr>
        <sz val="10"/>
        <rFont val="Arial CE"/>
        <family val="2"/>
        <charset val="238"/>
      </rPr>
      <t>Turkey</t>
    </r>
  </si>
  <si>
    <t xml:space="preserve">          Turkey</t>
  </si>
  <si>
    <r>
      <t>*/</t>
    </r>
    <r>
      <rPr>
        <sz val="10"/>
        <rFont val="Arial CE"/>
        <charset val="238"/>
      </rPr>
      <t xml:space="preserve"> China, North Korea, Cuba, Laos, Mongolia, Vietnam</t>
    </r>
  </si>
  <si>
    <t>Foreign trade in individual months of 2010 and 2011 (overall data)</t>
  </si>
  <si>
    <t>Exports in individual months of 2010 and 2011 (in mill. CZK)</t>
  </si>
  <si>
    <t>Imports in individual months of 2010 and 2011 (in mill. CZK)</t>
  </si>
  <si>
    <t>Exports in individual months of 2010 and 2011 (in mill. USD)</t>
  </si>
  <si>
    <t>Imports in individual months of 2010 and 2011 (in mill. USD)</t>
  </si>
  <si>
    <t>Exports in individual months of 2010 and 2011 (in mill. EUR)</t>
  </si>
  <si>
    <t>Imports in individual months of 2010 and 2011 (in mill. EUR)</t>
  </si>
  <si>
    <t>Foreign trade by group of countries in individual months of 2011 (in mill. CZK)</t>
  </si>
  <si>
    <t>Foreign trade by group of countries in individual months of 2011 (in mill. USD)</t>
  </si>
  <si>
    <t>Foreign trade by group of countries in individual months of 2011 (in mill. EUR)</t>
  </si>
  <si>
    <t xml:space="preserve"> * Transition economies </t>
  </si>
  <si>
    <t xml:space="preserve"> * Transition </t>
  </si>
  <si>
    <t xml:space="preserve"> * Transition</t>
  </si>
  <si>
    <t xml:space="preserve"> Turkey</t>
  </si>
  <si>
    <t xml:space="preserve"> ** EU countries 28</t>
  </si>
  <si>
    <t xml:space="preserve"> ** EU countries  28</t>
  </si>
  <si>
    <t>Ministry of Industry and Trade - Department 51400</t>
  </si>
  <si>
    <t>MPO - Department 51400</t>
  </si>
  <si>
    <t xml:space="preserve"> Denmark </t>
  </si>
  <si>
    <t xml:space="preserve"> Ukraine</t>
  </si>
  <si>
    <t xml:space="preserve"> Ireland</t>
  </si>
  <si>
    <t xml:space="preserve"> 16/15</t>
  </si>
  <si>
    <t>Foreign trade in individual months of 2015 and 2016</t>
  </si>
  <si>
    <t>Index 16/15</t>
  </si>
  <si>
    <t>Thailand</t>
  </si>
  <si>
    <t>Finland</t>
  </si>
  <si>
    <t>Exports in individual months of 2015 and 2016</t>
  </si>
  <si>
    <t>Imports in individual months of 2015 and 2016</t>
  </si>
  <si>
    <t>Foreign trade in individual months of 2016</t>
  </si>
  <si>
    <t>( 2016 - preliminary data)</t>
  </si>
  <si>
    <t>I-VIII</t>
  </si>
  <si>
    <t>1-9/2015</t>
  </si>
  <si>
    <t>1-9/2016</t>
  </si>
  <si>
    <t>1-9/15</t>
  </si>
  <si>
    <t>1-9/16</t>
  </si>
  <si>
    <t>January - September 2016</t>
  </si>
  <si>
    <t>I-IX</t>
  </si>
  <si>
    <t>1-10/2015</t>
  </si>
  <si>
    <t>1-10/2016</t>
  </si>
  <si>
    <t>1-10/15</t>
  </si>
  <si>
    <t>1-10/16</t>
  </si>
  <si>
    <t>January - November 2016</t>
  </si>
  <si>
    <t>January -November 2016</t>
  </si>
  <si>
    <t>( 2015 -final data)</t>
  </si>
  <si>
    <t>(2015  - final data)</t>
  </si>
  <si>
    <t>( 2015 - final data)</t>
  </si>
  <si>
    <t>(2015 - final data)</t>
  </si>
  <si>
    <t>January -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</si>
</sst>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,##0"/>
    <numFmt numFmtId="166" formatCode="###,##0.0"/>
    <numFmt numFmtId="167" formatCode="#,##0.0"/>
  </numFmts>
  <fonts count="41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6"/>
      <name val="Arial CE"/>
      <family val="2"/>
      <charset val="238"/>
    </font>
    <font>
      <i/>
      <sz val="9"/>
      <name val="Arial CE"/>
      <charset val="238"/>
    </font>
    <font>
      <b/>
      <sz val="9"/>
      <name val="Arial CE"/>
      <family val="2"/>
      <charset val="238"/>
    </font>
    <font>
      <b/>
      <sz val="16"/>
      <color indexed="10"/>
      <name val="Arial CE"/>
      <charset val="238"/>
    </font>
    <font>
      <b/>
      <sz val="12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1"/>
      <name val="Arial CE"/>
      <charset val="238"/>
    </font>
    <font>
      <u/>
      <sz val="7.5"/>
      <color indexed="12"/>
      <name val="Arial CE"/>
      <charset val="238"/>
    </font>
    <font>
      <u/>
      <sz val="7.5"/>
      <color indexed="36"/>
      <name val="Arial CE"/>
      <charset val="238"/>
    </font>
    <font>
      <i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u/>
      <sz val="11"/>
      <color indexed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u/>
      <sz val="9"/>
      <color indexed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b/>
      <sz val="9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</cellStyleXfs>
  <cellXfs count="767">
    <xf numFmtId="0" fontId="0" fillId="0" borderId="0" xfId="0"/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>
      <protection hidden="1"/>
    </xf>
    <xf numFmtId="164" fontId="11" fillId="0" borderId="1" xfId="0" applyNumberFormat="1" applyFont="1" applyBorder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164" fontId="27" fillId="2" borderId="2" xfId="0" applyNumberFormat="1" applyFont="1" applyFill="1" applyBorder="1" applyProtection="1">
      <protection hidden="1"/>
    </xf>
    <xf numFmtId="164" fontId="27" fillId="2" borderId="3" xfId="0" applyNumberFormat="1" applyFont="1" applyFill="1" applyBorder="1" applyProtection="1">
      <protection hidden="1"/>
    </xf>
    <xf numFmtId="164" fontId="27" fillId="2" borderId="4" xfId="0" applyNumberFormat="1" applyFont="1" applyFill="1" applyBorder="1" applyProtection="1">
      <protection hidden="1"/>
    </xf>
    <xf numFmtId="164" fontId="27" fillId="2" borderId="5" xfId="0" applyNumberFormat="1" applyFont="1" applyFill="1" applyBorder="1" applyProtection="1">
      <protection hidden="1"/>
    </xf>
    <xf numFmtId="164" fontId="27" fillId="2" borderId="6" xfId="0" applyNumberFormat="1" applyFont="1" applyFill="1" applyBorder="1" applyProtection="1">
      <protection hidden="1"/>
    </xf>
    <xf numFmtId="164" fontId="27" fillId="2" borderId="7" xfId="0" applyNumberFormat="1" applyFont="1" applyFill="1" applyBorder="1" applyProtection="1">
      <protection hidden="1"/>
    </xf>
    <xf numFmtId="165" fontId="12" fillId="2" borderId="8" xfId="0" applyNumberFormat="1" applyFont="1" applyFill="1" applyBorder="1" applyProtection="1">
      <protection hidden="1"/>
    </xf>
    <xf numFmtId="164" fontId="27" fillId="2" borderId="0" xfId="0" applyNumberFormat="1" applyFont="1" applyFill="1" applyBorder="1" applyProtection="1">
      <protection hidden="1"/>
    </xf>
    <xf numFmtId="164" fontId="27" fillId="2" borderId="9" xfId="0" applyNumberFormat="1" applyFont="1" applyFill="1" applyBorder="1" applyProtection="1">
      <protection hidden="1"/>
    </xf>
    <xf numFmtId="164" fontId="27" fillId="2" borderId="10" xfId="0" applyNumberFormat="1" applyFont="1" applyFill="1" applyBorder="1" applyProtection="1">
      <protection hidden="1"/>
    </xf>
    <xf numFmtId="3" fontId="12" fillId="2" borderId="11" xfId="0" applyNumberFormat="1" applyFont="1" applyFill="1" applyBorder="1" applyProtection="1">
      <protection hidden="1"/>
    </xf>
    <xf numFmtId="3" fontId="12" fillId="2" borderId="12" xfId="0" applyNumberFormat="1" applyFont="1" applyFill="1" applyBorder="1" applyProtection="1">
      <protection hidden="1"/>
    </xf>
    <xf numFmtId="164" fontId="27" fillId="2" borderId="13" xfId="0" applyNumberFormat="1" applyFont="1" applyFill="1" applyBorder="1" applyProtection="1">
      <protection hidden="1"/>
    </xf>
    <xf numFmtId="3" fontId="12" fillId="2" borderId="8" xfId="0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164" fontId="0" fillId="2" borderId="14" xfId="0" applyNumberFormat="1" applyFill="1" applyBorder="1" applyProtection="1">
      <protection hidden="1"/>
    </xf>
    <xf numFmtId="165" fontId="0" fillId="2" borderId="15" xfId="0" applyNumberFormat="1" applyFill="1" applyBorder="1" applyProtection="1">
      <protection hidden="1"/>
    </xf>
    <xf numFmtId="164" fontId="8" fillId="0" borderId="1" xfId="0" applyNumberFormat="1" applyFont="1" applyBorder="1" applyAlignment="1" applyProtection="1">
      <alignment vertical="center"/>
      <protection hidden="1"/>
    </xf>
    <xf numFmtId="164" fontId="27" fillId="2" borderId="16" xfId="0" applyNumberFormat="1" applyFont="1" applyFill="1" applyBorder="1" applyProtection="1">
      <protection hidden="1"/>
    </xf>
    <xf numFmtId="165" fontId="12" fillId="2" borderId="9" xfId="0" applyNumberFormat="1" applyFont="1" applyFill="1" applyBorder="1" applyProtection="1">
      <protection hidden="1"/>
    </xf>
    <xf numFmtId="3" fontId="12" fillId="2" borderId="9" xfId="0" applyNumberFormat="1" applyFont="1" applyFill="1" applyBorder="1" applyProtection="1">
      <protection hidden="1"/>
    </xf>
    <xf numFmtId="3" fontId="11" fillId="0" borderId="17" xfId="0" applyNumberFormat="1" applyFont="1" applyBorder="1" applyAlignment="1" applyProtection="1">
      <alignment horizontal="right" vertical="center"/>
      <protection hidden="1"/>
    </xf>
    <xf numFmtId="3" fontId="4" fillId="0" borderId="17" xfId="0" applyNumberFormat="1" applyFont="1" applyBorder="1" applyAlignment="1" applyProtection="1">
      <alignment horizontal="right" vertical="center"/>
      <protection hidden="1"/>
    </xf>
    <xf numFmtId="3" fontId="8" fillId="0" borderId="17" xfId="0" applyNumberFormat="1" applyFont="1" applyBorder="1" applyAlignment="1" applyProtection="1">
      <alignment horizontal="right" vertical="center"/>
      <protection hidden="1"/>
    </xf>
    <xf numFmtId="3" fontId="4" fillId="0" borderId="18" xfId="0" applyNumberFormat="1" applyFont="1" applyBorder="1" applyAlignment="1" applyProtection="1">
      <alignment horizontal="right" vertical="center"/>
      <protection hidden="1"/>
    </xf>
    <xf numFmtId="0" fontId="31" fillId="0" borderId="0" xfId="0" applyFont="1" applyProtection="1">
      <protection hidden="1"/>
    </xf>
    <xf numFmtId="167" fontId="27" fillId="2" borderId="13" xfId="0" applyNumberFormat="1" applyFont="1" applyFill="1" applyBorder="1" applyProtection="1">
      <protection hidden="1"/>
    </xf>
    <xf numFmtId="164" fontId="27" fillId="2" borderId="13" xfId="0" applyNumberFormat="1" applyFont="1" applyFill="1" applyBorder="1" applyAlignment="1" applyProtection="1">
      <alignment horizontal="right"/>
      <protection hidden="1"/>
    </xf>
    <xf numFmtId="164" fontId="27" fillId="2" borderId="19" xfId="0" applyNumberFormat="1" applyFont="1" applyFill="1" applyBorder="1" applyProtection="1">
      <protection hidden="1"/>
    </xf>
    <xf numFmtId="165" fontId="0" fillId="2" borderId="20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6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textRotation="180"/>
      <protection hidden="1"/>
    </xf>
    <xf numFmtId="0" fontId="0" fillId="0" borderId="21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textRotation="180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0" fontId="11" fillId="0" borderId="0" xfId="0" quotePrefix="1" applyFon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Alignment="1" applyProtection="1">
      <protection hidden="1"/>
    </xf>
    <xf numFmtId="0" fontId="1" fillId="0" borderId="22" xfId="0" applyFont="1" applyFill="1" applyBorder="1" applyAlignment="1" applyProtection="1">
      <alignment horizontal="centerContinuous" vertical="center"/>
      <protection hidden="1"/>
    </xf>
    <xf numFmtId="0" fontId="1" fillId="0" borderId="23" xfId="0" applyFont="1" applyFill="1" applyBorder="1" applyAlignment="1" applyProtection="1">
      <alignment horizontal="centerContinuous" vertical="center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3" xfId="0" quotePrefix="1" applyFont="1" applyFill="1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3" fillId="0" borderId="0" xfId="0" quotePrefix="1" applyFont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centerContinuous" vertical="center"/>
      <protection hidden="1"/>
    </xf>
    <xf numFmtId="0" fontId="1" fillId="0" borderId="25" xfId="0" applyFont="1" applyFill="1" applyBorder="1" applyAlignment="1" applyProtection="1">
      <alignment horizontal="centerContinuous" vertical="center"/>
      <protection hidden="1"/>
    </xf>
    <xf numFmtId="0" fontId="0" fillId="0" borderId="23" xfId="0" applyFill="1" applyBorder="1" applyAlignment="1" applyProtection="1">
      <alignment horizontal="centerContinuous" vertical="center"/>
      <protection hidden="1"/>
    </xf>
    <xf numFmtId="0" fontId="1" fillId="0" borderId="22" xfId="0" applyFont="1" applyBorder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top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9" fillId="0" borderId="21" xfId="0" applyFont="1" applyBorder="1" applyAlignment="1" applyProtection="1">
      <alignment horizontal="centerContinuous"/>
      <protection hidden="1"/>
    </xf>
    <xf numFmtId="0" fontId="8" fillId="0" borderId="21" xfId="0" applyFont="1" applyBorder="1" applyAlignment="1" applyProtection="1">
      <alignment horizontal="right"/>
      <protection hidden="1"/>
    </xf>
    <xf numFmtId="0" fontId="0" fillId="0" borderId="26" xfId="0" applyBorder="1" applyProtection="1"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6" fillId="0" borderId="30" xfId="0" quotePrefix="1" applyFont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8" fillId="0" borderId="31" xfId="0" quotePrefix="1" applyFont="1" applyBorder="1" applyAlignment="1" applyProtection="1">
      <alignment horizontal="left" vertical="center"/>
      <protection hidden="1"/>
    </xf>
    <xf numFmtId="0" fontId="6" fillId="0" borderId="17" xfId="0" applyFont="1" applyBorder="1" applyProtection="1">
      <protection hidden="1"/>
    </xf>
    <xf numFmtId="0" fontId="17" fillId="2" borderId="2" xfId="0" quotePrefix="1" applyFont="1" applyFill="1" applyBorder="1" applyAlignment="1" applyProtection="1">
      <alignment horizontal="center"/>
      <protection hidden="1"/>
    </xf>
    <xf numFmtId="0" fontId="6" fillId="0" borderId="30" xfId="0" quotePrefix="1" applyFont="1" applyBorder="1" applyAlignment="1" applyProtection="1">
      <alignment horizontal="left" wrapText="1"/>
      <protection hidden="1"/>
    </xf>
    <xf numFmtId="0" fontId="6" fillId="0" borderId="17" xfId="0" quotePrefix="1" applyFont="1" applyBorder="1" applyAlignment="1" applyProtection="1">
      <alignment horizontal="left" wrapText="1"/>
      <protection hidden="1"/>
    </xf>
    <xf numFmtId="0" fontId="3" fillId="0" borderId="30" xfId="0" quotePrefix="1" applyFont="1" applyBorder="1" applyAlignment="1" applyProtection="1">
      <alignment horizontal="left"/>
      <protection hidden="1"/>
    </xf>
    <xf numFmtId="0" fontId="3" fillId="0" borderId="17" xfId="0" quotePrefix="1" applyFont="1" applyBorder="1" applyAlignment="1" applyProtection="1">
      <alignment horizontal="left"/>
      <protection hidden="1"/>
    </xf>
    <xf numFmtId="0" fontId="3" fillId="0" borderId="32" xfId="0" quotePrefix="1" applyFont="1" applyBorder="1" applyAlignment="1" applyProtection="1">
      <alignment horizontal="left"/>
      <protection hidden="1"/>
    </xf>
    <xf numFmtId="0" fontId="6" fillId="0" borderId="31" xfId="0" quotePrefix="1" applyFont="1" applyBorder="1" applyAlignment="1" applyProtection="1">
      <alignment horizontal="left"/>
      <protection hidden="1"/>
    </xf>
    <xf numFmtId="0" fontId="6" fillId="0" borderId="20" xfId="0" applyFont="1" applyBorder="1" applyProtection="1">
      <protection hidden="1"/>
    </xf>
    <xf numFmtId="165" fontId="12" fillId="2" borderId="0" xfId="0" applyNumberFormat="1" applyFont="1" applyFill="1" applyBorder="1" applyProtection="1">
      <protection hidden="1"/>
    </xf>
    <xf numFmtId="165" fontId="12" fillId="2" borderId="12" xfId="0" applyNumberFormat="1" applyFont="1" applyFill="1" applyBorder="1" applyProtection="1">
      <protection hidden="1"/>
    </xf>
    <xf numFmtId="0" fontId="15" fillId="0" borderId="17" xfId="0" applyFont="1" applyBorder="1" applyAlignment="1" applyProtection="1">
      <alignment horizontal="left"/>
      <protection hidden="1"/>
    </xf>
    <xf numFmtId="0" fontId="6" fillId="0" borderId="33" xfId="0" quotePrefix="1" applyFont="1" applyBorder="1" applyAlignment="1" applyProtection="1">
      <alignment horizontal="left"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6" fillId="0" borderId="18" xfId="0" applyFont="1" applyBorder="1" applyProtection="1">
      <protection hidden="1"/>
    </xf>
    <xf numFmtId="0" fontId="17" fillId="2" borderId="13" xfId="0" quotePrefix="1" applyFont="1" applyFill="1" applyBorder="1" applyAlignment="1" applyProtection="1">
      <alignment horizontal="center"/>
      <protection hidden="1"/>
    </xf>
    <xf numFmtId="0" fontId="6" fillId="0" borderId="31" xfId="0" applyFont="1" applyBorder="1" applyProtection="1">
      <protection hidden="1"/>
    </xf>
    <xf numFmtId="0" fontId="6" fillId="0" borderId="35" xfId="0" applyFont="1" applyBorder="1" applyProtection="1">
      <protection hidden="1"/>
    </xf>
    <xf numFmtId="0" fontId="17" fillId="2" borderId="6" xfId="0" quotePrefix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quotePrefix="1" applyFont="1" applyBorder="1" applyAlignment="1" applyProtection="1">
      <alignment horizontal="left"/>
      <protection hidden="1"/>
    </xf>
    <xf numFmtId="0" fontId="0" fillId="0" borderId="0" xfId="0" quotePrefix="1" applyBorder="1" applyAlignment="1" applyProtection="1">
      <alignment horizontal="left"/>
      <protection hidden="1"/>
    </xf>
    <xf numFmtId="0" fontId="11" fillId="0" borderId="0" xfId="0" quotePrefix="1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quotePrefix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hidden="1"/>
    </xf>
    <xf numFmtId="0" fontId="1" fillId="2" borderId="0" xfId="0" quotePrefix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0" fillId="2" borderId="0" xfId="0" applyFill="1" applyBorder="1" applyProtection="1">
      <protection hidden="1"/>
    </xf>
    <xf numFmtId="0" fontId="12" fillId="2" borderId="0" xfId="0" quotePrefix="1" applyFont="1" applyFill="1" applyBorder="1" applyAlignment="1" applyProtection="1">
      <alignment horizontal="left"/>
      <protection hidden="1"/>
    </xf>
    <xf numFmtId="0" fontId="11" fillId="2" borderId="0" xfId="0" quotePrefix="1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vertical="center"/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8" fillId="2" borderId="40" xfId="0" applyFont="1" applyFill="1" applyBorder="1" applyAlignment="1" applyProtection="1">
      <alignment horizontal="centerContinuous" vertical="center"/>
      <protection hidden="1"/>
    </xf>
    <xf numFmtId="0" fontId="12" fillId="2" borderId="41" xfId="0" applyFont="1" applyFill="1" applyBorder="1" applyAlignment="1" applyProtection="1">
      <alignment horizontal="centerContinuous"/>
      <protection hidden="1"/>
    </xf>
    <xf numFmtId="0" fontId="0" fillId="0" borderId="42" xfId="0" applyBorder="1" applyAlignment="1" applyProtection="1">
      <alignment horizontal="centerContinuous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Continuous" vertical="center"/>
      <protection hidden="1"/>
    </xf>
    <xf numFmtId="0" fontId="0" fillId="0" borderId="45" xfId="0" applyBorder="1" applyAlignment="1" applyProtection="1">
      <alignment horizontal="centerContinuous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Continuous" vertical="center"/>
      <protection hidden="1"/>
    </xf>
    <xf numFmtId="0" fontId="0" fillId="0" borderId="46" xfId="0" applyBorder="1" applyAlignment="1" applyProtection="1">
      <alignment horizontal="centerContinuous" vertical="center"/>
      <protection hidden="1"/>
    </xf>
    <xf numFmtId="0" fontId="0" fillId="0" borderId="35" xfId="0" applyBorder="1" applyAlignment="1" applyProtection="1">
      <alignment horizontal="centerContinuous" vertical="center"/>
      <protection hidden="1"/>
    </xf>
    <xf numFmtId="0" fontId="12" fillId="2" borderId="9" xfId="0" applyFont="1" applyFill="1" applyBorder="1" applyAlignment="1" applyProtection="1">
      <alignment horizontal="centerContinuous"/>
      <protection hidden="1"/>
    </xf>
    <xf numFmtId="49" fontId="12" fillId="2" borderId="9" xfId="0" applyNumberFormat="1" applyFont="1" applyFill="1" applyBorder="1" applyAlignment="1" applyProtection="1">
      <alignment horizontal="centerContinuous"/>
      <protection hidden="1"/>
    </xf>
    <xf numFmtId="49" fontId="18" fillId="2" borderId="9" xfId="0" applyNumberFormat="1" applyFont="1" applyFill="1" applyBorder="1" applyAlignment="1" applyProtection="1">
      <alignment horizontal="centerContinuous"/>
      <protection hidden="1"/>
    </xf>
    <xf numFmtId="3" fontId="18" fillId="2" borderId="0" xfId="0" applyNumberFormat="1" applyFont="1" applyFill="1" applyBorder="1" applyAlignment="1" applyProtection="1">
      <protection hidden="1"/>
    </xf>
    <xf numFmtId="3" fontId="18" fillId="2" borderId="0" xfId="0" applyNumberFormat="1" applyFont="1" applyFill="1" applyBorder="1" applyProtection="1">
      <protection hidden="1"/>
    </xf>
    <xf numFmtId="49" fontId="18" fillId="2" borderId="7" xfId="0" applyNumberFormat="1" applyFont="1" applyFill="1" applyBorder="1" applyAlignment="1" applyProtection="1">
      <alignment horizontal="centerContinuous"/>
      <protection hidden="1"/>
    </xf>
    <xf numFmtId="0" fontId="18" fillId="0" borderId="0" xfId="0" applyFont="1" applyProtection="1">
      <protection hidden="1"/>
    </xf>
    <xf numFmtId="49" fontId="12" fillId="2" borderId="0" xfId="0" applyNumberFormat="1" applyFont="1" applyFill="1" applyAlignment="1" applyProtection="1">
      <alignment horizontal="centerContinuous"/>
      <protection hidden="1"/>
    </xf>
    <xf numFmtId="49" fontId="12" fillId="2" borderId="0" xfId="0" applyNumberFormat="1" applyFont="1" applyFill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49" fontId="18" fillId="2" borderId="0" xfId="0" applyNumberFormat="1" applyFont="1" applyFill="1" applyBorder="1" applyAlignment="1" applyProtection="1">
      <alignment horizontal="centerContinuous"/>
      <protection hidden="1"/>
    </xf>
    <xf numFmtId="164" fontId="18" fillId="2" borderId="0" xfId="0" applyNumberFormat="1" applyFont="1" applyFill="1" applyBorder="1" applyProtection="1">
      <protection hidden="1"/>
    </xf>
    <xf numFmtId="0" fontId="12" fillId="2" borderId="50" xfId="0" applyFont="1" applyFill="1" applyBorder="1" applyAlignment="1" applyProtection="1">
      <alignment horizontal="centerContinuous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164" fontId="27" fillId="2" borderId="51" xfId="0" applyNumberFormat="1" applyFont="1" applyFill="1" applyBorder="1" applyProtection="1">
      <protection hidden="1"/>
    </xf>
    <xf numFmtId="0" fontId="12" fillId="2" borderId="0" xfId="0" applyFont="1" applyFill="1" applyAlignment="1" applyProtection="1">
      <protection hidden="1"/>
    </xf>
    <xf numFmtId="0" fontId="0" fillId="0" borderId="0" xfId="0" applyBorder="1" applyAlignment="1" applyProtection="1">
      <protection hidden="1"/>
    </xf>
    <xf numFmtId="3" fontId="0" fillId="0" borderId="0" xfId="0" applyNumberFormat="1" applyBorder="1" applyAlignment="1" applyProtection="1">
      <protection hidden="1"/>
    </xf>
    <xf numFmtId="0" fontId="11" fillId="0" borderId="26" xfId="0" applyFont="1" applyBorder="1" applyAlignment="1" applyProtection="1">
      <protection hidden="1"/>
    </xf>
    <xf numFmtId="0" fontId="11" fillId="0" borderId="30" xfId="0" applyFont="1" applyBorder="1" applyAlignment="1" applyProtection="1">
      <protection hidden="1"/>
    </xf>
    <xf numFmtId="0" fontId="1" fillId="0" borderId="30" xfId="0" quotePrefix="1" applyFont="1" applyFill="1" applyBorder="1" applyAlignment="1" applyProtection="1">
      <alignment horizontal="left" vertical="top"/>
      <protection locked="0"/>
    </xf>
    <xf numFmtId="0" fontId="1" fillId="0" borderId="30" xfId="0" quotePrefix="1" applyFont="1" applyFill="1" applyBorder="1" applyAlignment="1" applyProtection="1">
      <alignment horizontal="left" vertical="center"/>
      <protection locked="0"/>
    </xf>
    <xf numFmtId="0" fontId="1" fillId="0" borderId="53" xfId="0" quotePrefix="1" applyFont="1" applyFill="1" applyBorder="1" applyAlignment="1" applyProtection="1">
      <alignment horizontal="left" vertical="center"/>
      <protection locked="0"/>
    </xf>
    <xf numFmtId="0" fontId="1" fillId="0" borderId="30" xfId="0" quotePrefix="1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30" xfId="0" quotePrefix="1" applyFont="1" applyFill="1" applyBorder="1" applyAlignment="1" applyProtection="1">
      <alignment horizontal="left"/>
      <protection locked="0"/>
    </xf>
    <xf numFmtId="0" fontId="1" fillId="0" borderId="17" xfId="0" quotePrefix="1" applyFont="1" applyFill="1" applyBorder="1" applyAlignment="1" applyProtection="1">
      <alignment horizontal="left" vertical="top"/>
      <protection locked="0"/>
    </xf>
    <xf numFmtId="0" fontId="1" fillId="0" borderId="54" xfId="0" quotePrefix="1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quotePrefix="1" applyFont="1" applyBorder="1" applyAlignment="1" applyProtection="1">
      <alignment horizontal="left" vertical="center"/>
      <protection locked="0"/>
    </xf>
    <xf numFmtId="0" fontId="4" fillId="0" borderId="24" xfId="0" quotePrefix="1" applyFont="1" applyBorder="1" applyAlignment="1" applyProtection="1">
      <alignment horizontal="left" vertical="center"/>
      <protection locked="0"/>
    </xf>
    <xf numFmtId="0" fontId="0" fillId="0" borderId="50" xfId="0" applyBorder="1" applyProtection="1">
      <protection locked="0"/>
    </xf>
    <xf numFmtId="0" fontId="8" fillId="0" borderId="37" xfId="0" applyFont="1" applyFill="1" applyBorder="1" applyAlignment="1" applyProtection="1">
      <alignment horizontal="centerContinuous" vertical="center"/>
      <protection locked="0"/>
    </xf>
    <xf numFmtId="0" fontId="1" fillId="0" borderId="38" xfId="0" applyFont="1" applyFill="1" applyBorder="1" applyAlignment="1" applyProtection="1">
      <alignment horizontal="centerContinuous"/>
      <protection locked="0"/>
    </xf>
    <xf numFmtId="0" fontId="0" fillId="0" borderId="9" xfId="0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quotePrefix="1" applyFon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center"/>
      <protection locked="0"/>
    </xf>
    <xf numFmtId="0" fontId="17" fillId="2" borderId="2" xfId="0" quotePrefix="1" applyFont="1" applyFill="1" applyBorder="1" applyAlignment="1" applyProtection="1">
      <alignment horizontal="center"/>
      <protection locked="0"/>
    </xf>
    <xf numFmtId="0" fontId="17" fillId="2" borderId="13" xfId="0" quotePrefix="1" applyFont="1" applyFill="1" applyBorder="1" applyAlignment="1" applyProtection="1">
      <alignment horizontal="center"/>
      <protection locked="0"/>
    </xf>
    <xf numFmtId="0" fontId="17" fillId="2" borderId="6" xfId="0" quotePrefix="1" applyFont="1" applyFill="1" applyBorder="1" applyAlignment="1" applyProtection="1">
      <alignment horizontal="center"/>
      <protection locked="0"/>
    </xf>
    <xf numFmtId="164" fontId="27" fillId="2" borderId="5" xfId="0" applyNumberFormat="1" applyFont="1" applyFill="1" applyBorder="1" applyAlignment="1" applyProtection="1">
      <alignment horizontal="right"/>
      <protection hidden="1"/>
    </xf>
    <xf numFmtId="164" fontId="27" fillId="2" borderId="1" xfId="0" applyNumberFormat="1" applyFont="1" applyFill="1" applyBorder="1" applyProtection="1">
      <protection hidden="1"/>
    </xf>
    <xf numFmtId="164" fontId="27" fillId="2" borderId="2" xfId="0" applyNumberFormat="1" applyFont="1" applyFill="1" applyBorder="1" applyAlignment="1" applyProtection="1">
      <alignment horizontal="right"/>
      <protection hidden="1"/>
    </xf>
    <xf numFmtId="165" fontId="12" fillId="2" borderId="8" xfId="0" applyNumberFormat="1" applyFont="1" applyFill="1" applyBorder="1" applyAlignment="1" applyProtection="1">
      <alignment horizontal="right"/>
      <protection hidden="1"/>
    </xf>
    <xf numFmtId="165" fontId="12" fillId="2" borderId="56" xfId="0" applyNumberFormat="1" applyFont="1" applyFill="1" applyBorder="1" applyProtection="1">
      <protection hidden="1"/>
    </xf>
    <xf numFmtId="164" fontId="27" fillId="2" borderId="19" xfId="0" applyNumberFormat="1" applyFont="1" applyFill="1" applyBorder="1" applyAlignment="1" applyProtection="1">
      <alignment horizontal="right"/>
      <protection hidden="1"/>
    </xf>
    <xf numFmtId="164" fontId="27" fillId="2" borderId="10" xfId="0" applyNumberFormat="1" applyFont="1" applyFill="1" applyBorder="1" applyAlignment="1" applyProtection="1">
      <alignment horizontal="right"/>
      <protection hidden="1"/>
    </xf>
    <xf numFmtId="3" fontId="12" fillId="2" borderId="11" xfId="0" applyNumberFormat="1" applyFont="1" applyFill="1" applyBorder="1" applyAlignment="1" applyProtection="1">
      <alignment horizontal="right"/>
      <protection hidden="1"/>
    </xf>
    <xf numFmtId="164" fontId="27" fillId="2" borderId="16" xfId="0" applyNumberFormat="1" applyFont="1" applyFill="1" applyBorder="1" applyAlignment="1" applyProtection="1">
      <alignment horizontal="right"/>
      <protection hidden="1"/>
    </xf>
    <xf numFmtId="164" fontId="27" fillId="2" borderId="58" xfId="0" applyNumberFormat="1" applyFont="1" applyFill="1" applyBorder="1" applyProtection="1">
      <protection hidden="1"/>
    </xf>
    <xf numFmtId="3" fontId="12" fillId="2" borderId="56" xfId="0" applyNumberFormat="1" applyFont="1" applyFill="1" applyBorder="1" applyProtection="1">
      <protection hidden="1"/>
    </xf>
    <xf numFmtId="164" fontId="27" fillId="2" borderId="57" xfId="0" applyNumberFormat="1" applyFont="1" applyFill="1" applyBorder="1" applyProtection="1">
      <protection hidden="1"/>
    </xf>
    <xf numFmtId="165" fontId="12" fillId="2" borderId="9" xfId="0" applyNumberFormat="1" applyFont="1" applyFill="1" applyBorder="1" applyAlignment="1" applyProtection="1">
      <alignment horizontal="right"/>
      <protection hidden="1"/>
    </xf>
    <xf numFmtId="165" fontId="12" fillId="2" borderId="11" xfId="0" applyNumberFormat="1" applyFont="1" applyFill="1" applyBorder="1" applyAlignment="1" applyProtection="1">
      <alignment horizontal="right"/>
      <protection hidden="1"/>
    </xf>
    <xf numFmtId="165" fontId="12" fillId="2" borderId="11" xfId="0" applyNumberFormat="1" applyFont="1" applyFill="1" applyBorder="1" applyProtection="1">
      <protection hidden="1"/>
    </xf>
    <xf numFmtId="165" fontId="12" fillId="2" borderId="0" xfId="0" applyNumberFormat="1" applyFont="1" applyFill="1" applyBorder="1" applyAlignment="1" applyProtection="1">
      <alignment horizontal="right"/>
      <protection hidden="1"/>
    </xf>
    <xf numFmtId="165" fontId="12" fillId="2" borderId="59" xfId="0" applyNumberFormat="1" applyFont="1" applyFill="1" applyBorder="1" applyAlignment="1" applyProtection="1">
      <alignment horizontal="right"/>
      <protection hidden="1"/>
    </xf>
    <xf numFmtId="165" fontId="12" fillId="2" borderId="50" xfId="0" applyNumberFormat="1" applyFont="1" applyFill="1" applyBorder="1" applyAlignment="1" applyProtection="1">
      <alignment horizontal="right"/>
      <protection hidden="1"/>
    </xf>
    <xf numFmtId="3" fontId="12" fillId="2" borderId="0" xfId="0" applyNumberFormat="1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165" fontId="12" fillId="2" borderId="60" xfId="0" applyNumberFormat="1" applyFont="1" applyFill="1" applyBorder="1" applyAlignment="1" applyProtection="1">
      <alignment horizontal="right"/>
      <protection hidden="1"/>
    </xf>
    <xf numFmtId="0" fontId="12" fillId="2" borderId="60" xfId="0" applyFont="1" applyFill="1" applyBorder="1" applyProtection="1">
      <protection hidden="1"/>
    </xf>
    <xf numFmtId="165" fontId="12" fillId="2" borderId="49" xfId="0" applyNumberFormat="1" applyFont="1" applyFill="1" applyBorder="1" applyProtection="1">
      <protection hidden="1"/>
    </xf>
    <xf numFmtId="165" fontId="12" fillId="2" borderId="61" xfId="0" applyNumberFormat="1" applyFont="1" applyFill="1" applyBorder="1" applyProtection="1">
      <protection hidden="1"/>
    </xf>
    <xf numFmtId="165" fontId="12" fillId="2" borderId="34" xfId="0" applyNumberFormat="1" applyFont="1" applyFill="1" applyBorder="1" applyProtection="1">
      <protection hidden="1"/>
    </xf>
    <xf numFmtId="165" fontId="12" fillId="2" borderId="62" xfId="0" applyNumberFormat="1" applyFont="1" applyFill="1" applyBorder="1" applyProtection="1">
      <protection hidden="1"/>
    </xf>
    <xf numFmtId="3" fontId="0" fillId="2" borderId="20" xfId="0" applyNumberFormat="1" applyFill="1" applyBorder="1" applyProtection="1">
      <protection hidden="1"/>
    </xf>
    <xf numFmtId="165" fontId="0" fillId="0" borderId="31" xfId="0" applyNumberFormat="1" applyBorder="1" applyAlignment="1" applyProtection="1">
      <alignment vertical="center"/>
      <protection locked="0"/>
    </xf>
    <xf numFmtId="165" fontId="0" fillId="0" borderId="15" xfId="0" applyNumberFormat="1" applyBorder="1" applyAlignment="1" applyProtection="1">
      <alignment vertical="center"/>
      <protection locked="0"/>
    </xf>
    <xf numFmtId="165" fontId="0" fillId="0" borderId="64" xfId="0" applyNumberFormat="1" applyBorder="1" applyAlignment="1" applyProtection="1">
      <alignment vertical="center"/>
      <protection locked="0"/>
    </xf>
    <xf numFmtId="165" fontId="0" fillId="0" borderId="43" xfId="0" applyNumberFormat="1" applyBorder="1" applyAlignment="1" applyProtection="1">
      <alignment vertical="center"/>
      <protection locked="0"/>
    </xf>
    <xf numFmtId="165" fontId="0" fillId="0" borderId="65" xfId="0" applyNumberFormat="1" applyBorder="1" applyAlignment="1" applyProtection="1">
      <alignment vertical="center"/>
      <protection locked="0"/>
    </xf>
    <xf numFmtId="165" fontId="4" fillId="0" borderId="51" xfId="0" applyNumberFormat="1" applyFont="1" applyBorder="1" applyAlignment="1" applyProtection="1">
      <alignment horizontal="right" vertical="center"/>
      <protection hidden="1"/>
    </xf>
    <xf numFmtId="3" fontId="4" fillId="0" borderId="51" xfId="0" applyNumberFormat="1" applyFont="1" applyBorder="1" applyAlignment="1" applyProtection="1">
      <alignment horizontal="right" vertical="center"/>
      <protection hidden="1"/>
    </xf>
    <xf numFmtId="3" fontId="0" fillId="0" borderId="51" xfId="0" applyNumberFormat="1" applyBorder="1" applyAlignment="1" applyProtection="1">
      <alignment horizontal="right" vertical="center"/>
      <protection hidden="1"/>
    </xf>
    <xf numFmtId="3" fontId="0" fillId="0" borderId="64" xfId="0" applyNumberFormat="1" applyBorder="1" applyAlignment="1" applyProtection="1">
      <alignment horizontal="right" vertical="center"/>
      <protection hidden="1"/>
    </xf>
    <xf numFmtId="3" fontId="8" fillId="0" borderId="51" xfId="0" applyNumberFormat="1" applyFont="1" applyBorder="1" applyAlignment="1" applyProtection="1">
      <alignment horizontal="right" vertical="center"/>
      <protection hidden="1"/>
    </xf>
    <xf numFmtId="3" fontId="4" fillId="0" borderId="66" xfId="0" applyNumberFormat="1" applyFont="1" applyBorder="1" applyAlignment="1" applyProtection="1">
      <alignment horizontal="right" vertical="center"/>
      <protection hidden="1"/>
    </xf>
    <xf numFmtId="164" fontId="4" fillId="0" borderId="58" xfId="0" applyNumberFormat="1" applyFont="1" applyBorder="1" applyAlignment="1" applyProtection="1">
      <alignment vertical="center"/>
      <protection hidden="1"/>
    </xf>
    <xf numFmtId="164" fontId="27" fillId="2" borderId="12" xfId="0" applyNumberFormat="1" applyFont="1" applyFill="1" applyBorder="1" applyAlignment="1" applyProtection="1">
      <alignment horizontal="right"/>
      <protection hidden="1"/>
    </xf>
    <xf numFmtId="0" fontId="11" fillId="0" borderId="67" xfId="0" applyFont="1" applyBorder="1" applyAlignment="1" applyProtection="1">
      <alignment horizontal="centerContinuous" vertical="center"/>
      <protection locked="0"/>
    </xf>
    <xf numFmtId="0" fontId="11" fillId="0" borderId="68" xfId="0" applyFont="1" applyBorder="1" applyAlignment="1" applyProtection="1">
      <alignment horizontal="centerContinuous" vertical="center"/>
      <protection locked="0"/>
    </xf>
    <xf numFmtId="165" fontId="4" fillId="0" borderId="66" xfId="0" applyNumberFormat="1" applyFont="1" applyBorder="1" applyAlignment="1" applyProtection="1">
      <alignment horizontal="right" vertical="center"/>
      <protection hidden="1"/>
    </xf>
    <xf numFmtId="0" fontId="5" fillId="0" borderId="69" xfId="0" applyFont="1" applyFill="1" applyBorder="1" applyAlignment="1" applyProtection="1">
      <alignment vertical="center"/>
      <protection locked="0"/>
    </xf>
    <xf numFmtId="3" fontId="4" fillId="0" borderId="70" xfId="0" applyNumberFormat="1" applyFont="1" applyBorder="1" applyAlignment="1" applyProtection="1">
      <alignment horizontal="right" vertical="center"/>
      <protection hidden="1"/>
    </xf>
    <xf numFmtId="164" fontId="4" fillId="0" borderId="71" xfId="0" applyNumberFormat="1" applyFont="1" applyBorder="1" applyAlignment="1" applyProtection="1">
      <alignment vertical="center"/>
      <protection hidden="1"/>
    </xf>
    <xf numFmtId="165" fontId="4" fillId="0" borderId="72" xfId="0" applyNumberFormat="1" applyFont="1" applyBorder="1" applyAlignment="1" applyProtection="1">
      <alignment horizontal="right" vertical="center"/>
      <protection hidden="1"/>
    </xf>
    <xf numFmtId="165" fontId="4" fillId="0" borderId="72" xfId="0" applyNumberFormat="1" applyFont="1" applyBorder="1" applyAlignment="1" applyProtection="1">
      <alignment vertical="center"/>
      <protection hidden="1"/>
    </xf>
    <xf numFmtId="0" fontId="6" fillId="0" borderId="69" xfId="0" applyFont="1" applyBorder="1" applyAlignment="1" applyProtection="1">
      <alignment vertical="center"/>
      <protection hidden="1"/>
    </xf>
    <xf numFmtId="0" fontId="11" fillId="0" borderId="67" xfId="0" applyFont="1" applyBorder="1" applyAlignment="1" applyProtection="1">
      <alignment horizontal="centerContinuous" vertical="center"/>
      <protection hidden="1"/>
    </xf>
    <xf numFmtId="0" fontId="11" fillId="0" borderId="73" xfId="0" applyFont="1" applyBorder="1" applyAlignment="1" applyProtection="1">
      <alignment horizontal="centerContinuous" vertical="center"/>
      <protection locked="0"/>
    </xf>
    <xf numFmtId="0" fontId="12" fillId="0" borderId="73" xfId="0" applyFont="1" applyBorder="1" applyAlignment="1" applyProtection="1">
      <alignment horizontal="centerContinuous"/>
      <protection hidden="1"/>
    </xf>
    <xf numFmtId="165" fontId="11" fillId="0" borderId="51" xfId="0" applyNumberFormat="1" applyFont="1" applyBorder="1" applyAlignment="1" applyProtection="1">
      <alignment horizontal="right" vertical="center"/>
      <protection hidden="1"/>
    </xf>
    <xf numFmtId="165" fontId="8" fillId="0" borderId="51" xfId="0" applyNumberFormat="1" applyFont="1" applyBorder="1" applyAlignment="1" applyProtection="1">
      <alignment horizontal="right" vertical="center"/>
      <protection hidden="1"/>
    </xf>
    <xf numFmtId="165" fontId="4" fillId="0" borderId="70" xfId="0" applyNumberFormat="1" applyFont="1" applyBorder="1" applyAlignment="1" applyProtection="1">
      <alignment horizontal="right" vertical="center"/>
      <protection hidden="1"/>
    </xf>
    <xf numFmtId="0" fontId="11" fillId="0" borderId="75" xfId="0" quotePrefix="1" applyFont="1" applyBorder="1" applyAlignment="1" applyProtection="1">
      <alignment horizontal="center" vertical="top"/>
      <protection locked="0"/>
    </xf>
    <xf numFmtId="164" fontId="4" fillId="0" borderId="76" xfId="0" applyNumberFormat="1" applyFont="1" applyBorder="1" applyAlignment="1" applyProtection="1">
      <alignment vertical="center"/>
      <protection hidden="1"/>
    </xf>
    <xf numFmtId="164" fontId="4" fillId="0" borderId="77" xfId="0" applyNumberFormat="1" applyFont="1" applyBorder="1" applyAlignment="1" applyProtection="1">
      <alignment vertical="center"/>
      <protection hidden="1"/>
    </xf>
    <xf numFmtId="164" fontId="11" fillId="0" borderId="77" xfId="0" applyNumberFormat="1" applyFont="1" applyBorder="1" applyAlignment="1" applyProtection="1">
      <alignment vertical="center"/>
      <protection hidden="1"/>
    </xf>
    <xf numFmtId="164" fontId="8" fillId="0" borderId="77" xfId="0" applyNumberFormat="1" applyFont="1" applyBorder="1" applyAlignment="1" applyProtection="1">
      <alignment vertical="center"/>
      <protection hidden="1"/>
    </xf>
    <xf numFmtId="164" fontId="4" fillId="0" borderId="75" xfId="0" applyNumberFormat="1" applyFont="1" applyBorder="1" applyAlignment="1" applyProtection="1">
      <alignment vertical="center"/>
      <protection hidden="1"/>
    </xf>
    <xf numFmtId="167" fontId="4" fillId="0" borderId="75" xfId="0" applyNumberFormat="1" applyFont="1" applyBorder="1" applyAlignment="1" applyProtection="1">
      <alignment vertical="center"/>
      <protection hidden="1"/>
    </xf>
    <xf numFmtId="166" fontId="4" fillId="0" borderId="71" xfId="0" applyNumberFormat="1" applyFont="1" applyBorder="1" applyAlignment="1" applyProtection="1">
      <alignment vertical="center"/>
      <protection hidden="1"/>
    </xf>
    <xf numFmtId="167" fontId="4" fillId="0" borderId="1" xfId="0" applyNumberFormat="1" applyFont="1" applyBorder="1" applyAlignment="1" applyProtection="1">
      <alignment horizontal="right" vertical="center"/>
      <protection hidden="1"/>
    </xf>
    <xf numFmtId="166" fontId="4" fillId="0" borderId="71" xfId="0" applyNumberFormat="1" applyFont="1" applyBorder="1" applyAlignment="1" applyProtection="1">
      <alignment horizontal="right" vertical="center"/>
      <protection hidden="1"/>
    </xf>
    <xf numFmtId="164" fontId="8" fillId="0" borderId="1" xfId="0" applyNumberFormat="1" applyFont="1" applyBorder="1" applyAlignment="1" applyProtection="1">
      <alignment horizontal="right" vertical="center"/>
      <protection hidden="1"/>
    </xf>
    <xf numFmtId="164" fontId="8" fillId="0" borderId="58" xfId="0" applyNumberFormat="1" applyFont="1" applyBorder="1" applyAlignment="1" applyProtection="1">
      <alignment horizontal="right" vertical="center"/>
      <protection hidden="1"/>
    </xf>
    <xf numFmtId="165" fontId="4" fillId="0" borderId="78" xfId="0" applyNumberFormat="1" applyFont="1" applyBorder="1" applyAlignment="1" applyProtection="1">
      <alignment vertical="center"/>
      <protection hidden="1"/>
    </xf>
    <xf numFmtId="165" fontId="4" fillId="0" borderId="79" xfId="0" applyNumberFormat="1" applyFont="1" applyBorder="1" applyAlignment="1" applyProtection="1">
      <alignment vertical="center"/>
      <protection hidden="1"/>
    </xf>
    <xf numFmtId="165" fontId="11" fillId="0" borderId="79" xfId="0" applyNumberFormat="1" applyFont="1" applyBorder="1" applyAlignment="1" applyProtection="1">
      <alignment vertical="center"/>
      <protection hidden="1"/>
    </xf>
    <xf numFmtId="165" fontId="8" fillId="0" borderId="79" xfId="0" applyNumberFormat="1" applyFont="1" applyBorder="1" applyAlignment="1" applyProtection="1">
      <alignment vertical="center"/>
      <protection hidden="1"/>
    </xf>
    <xf numFmtId="165" fontId="4" fillId="0" borderId="80" xfId="0" applyNumberFormat="1" applyFont="1" applyBorder="1" applyAlignment="1" applyProtection="1">
      <alignment vertical="center"/>
      <protection hidden="1"/>
    </xf>
    <xf numFmtId="0" fontId="11" fillId="0" borderId="81" xfId="0" applyFont="1" applyBorder="1" applyAlignment="1" applyProtection="1">
      <alignment horizontal="centerContinuous" vertical="center"/>
      <protection locked="0"/>
    </xf>
    <xf numFmtId="165" fontId="4" fillId="0" borderId="82" xfId="0" applyNumberFormat="1" applyFont="1" applyBorder="1" applyAlignment="1" applyProtection="1">
      <alignment vertical="center"/>
      <protection hidden="1"/>
    </xf>
    <xf numFmtId="165" fontId="0" fillId="2" borderId="83" xfId="0" applyNumberFormat="1" applyFill="1" applyBorder="1" applyProtection="1">
      <protection hidden="1"/>
    </xf>
    <xf numFmtId="165" fontId="0" fillId="2" borderId="64" xfId="0" applyNumberFormat="1" applyFill="1" applyBorder="1" applyProtection="1">
      <protection hidden="1"/>
    </xf>
    <xf numFmtId="0" fontId="11" fillId="0" borderId="68" xfId="0" applyFont="1" applyBorder="1" applyAlignment="1" applyProtection="1">
      <alignment horizontal="centerContinuous" vertical="center"/>
      <protection hidden="1"/>
    </xf>
    <xf numFmtId="3" fontId="0" fillId="2" borderId="83" xfId="0" applyNumberFormat="1" applyFill="1" applyBorder="1" applyProtection="1">
      <protection hidden="1"/>
    </xf>
    <xf numFmtId="3" fontId="0" fillId="2" borderId="64" xfId="0" applyNumberFormat="1" applyFill="1" applyBorder="1" applyProtection="1">
      <protection hidden="1"/>
    </xf>
    <xf numFmtId="0" fontId="11" fillId="0" borderId="73" xfId="0" applyFont="1" applyBorder="1" applyAlignment="1" applyProtection="1">
      <alignment horizontal="centerContinuous" vertical="center"/>
      <protection hidden="1"/>
    </xf>
    <xf numFmtId="165" fontId="0" fillId="2" borderId="79" xfId="0" applyNumberFormat="1" applyFill="1" applyBorder="1" applyProtection="1">
      <protection hidden="1"/>
    </xf>
    <xf numFmtId="165" fontId="0" fillId="2" borderId="84" xfId="0" applyNumberFormat="1" applyFill="1" applyBorder="1" applyProtection="1">
      <protection hidden="1"/>
    </xf>
    <xf numFmtId="164" fontId="0" fillId="2" borderId="56" xfId="0" applyNumberFormat="1" applyFill="1" applyBorder="1" applyProtection="1">
      <protection hidden="1"/>
    </xf>
    <xf numFmtId="16" fontId="12" fillId="0" borderId="75" xfId="0" applyNumberFormat="1" applyFont="1" applyBorder="1" applyAlignment="1" applyProtection="1">
      <alignment horizontal="centerContinuous" vertical="top"/>
      <protection hidden="1"/>
    </xf>
    <xf numFmtId="164" fontId="0" fillId="2" borderId="77" xfId="0" applyNumberFormat="1" applyFill="1" applyBorder="1" applyProtection="1">
      <protection hidden="1"/>
    </xf>
    <xf numFmtId="164" fontId="0" fillId="2" borderId="85" xfId="0" applyNumberFormat="1" applyFill="1" applyBorder="1" applyProtection="1">
      <protection hidden="1"/>
    </xf>
    <xf numFmtId="165" fontId="0" fillId="0" borderId="0" xfId="0" applyNumberFormat="1" applyBorder="1" applyProtection="1">
      <protection locked="0"/>
    </xf>
    <xf numFmtId="0" fontId="0" fillId="0" borderId="87" xfId="0" applyFill="1" applyBorder="1" applyAlignment="1" applyProtection="1">
      <alignment horizontal="centerContinuous" vertical="center"/>
      <protection hidden="1"/>
    </xf>
    <xf numFmtId="165" fontId="0" fillId="0" borderId="30" xfId="0" applyNumberFormat="1" applyBorder="1" applyProtection="1">
      <protection locked="0"/>
    </xf>
    <xf numFmtId="164" fontId="0" fillId="0" borderId="88" xfId="0" applyNumberFormat="1" applyBorder="1" applyAlignment="1" applyProtection="1">
      <alignment vertical="center"/>
      <protection locked="0"/>
    </xf>
    <xf numFmtId="164" fontId="0" fillId="0" borderId="77" xfId="0" applyNumberFormat="1" applyBorder="1" applyAlignment="1" applyProtection="1">
      <alignment vertical="center"/>
      <protection hidden="1"/>
    </xf>
    <xf numFmtId="164" fontId="0" fillId="0" borderId="86" xfId="0" applyNumberFormat="1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48" xfId="0" applyNumberFormat="1" applyBorder="1" applyProtection="1">
      <protection locked="0"/>
    </xf>
    <xf numFmtId="165" fontId="0" fillId="0" borderId="48" xfId="0" applyNumberFormat="1" applyBorder="1" applyAlignment="1" applyProtection="1">
      <alignment vertical="center"/>
      <protection hidden="1"/>
    </xf>
    <xf numFmtId="165" fontId="0" fillId="0" borderId="84" xfId="0" applyNumberFormat="1" applyBorder="1" applyAlignment="1" applyProtection="1">
      <alignment vertical="center"/>
      <protection hidden="1"/>
    </xf>
    <xf numFmtId="165" fontId="0" fillId="0" borderId="89" xfId="0" applyNumberFormat="1" applyBorder="1" applyAlignment="1" applyProtection="1">
      <alignment vertical="center"/>
      <protection hidden="1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45" xfId="0" applyNumberFormat="1" applyBorder="1" applyAlignment="1" applyProtection="1">
      <alignment vertical="center"/>
      <protection locked="0"/>
    </xf>
    <xf numFmtId="0" fontId="0" fillId="0" borderId="56" xfId="0" applyBorder="1" applyProtection="1"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5" fontId="0" fillId="0" borderId="79" xfId="0" applyNumberFormat="1" applyBorder="1" applyAlignment="1" applyProtection="1">
      <alignment vertical="center"/>
      <protection hidden="1"/>
    </xf>
    <xf numFmtId="0" fontId="32" fillId="0" borderId="0" xfId="1" applyFont="1" applyAlignment="1" applyProtection="1">
      <protection hidden="1"/>
    </xf>
    <xf numFmtId="0" fontId="33" fillId="0" borderId="0" xfId="1" applyFont="1" applyAlignment="1" applyProtection="1"/>
    <xf numFmtId="0" fontId="11" fillId="0" borderId="0" xfId="0" applyFont="1"/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right"/>
      <protection hidden="1"/>
    </xf>
    <xf numFmtId="0" fontId="12" fillId="0" borderId="21" xfId="0" applyFont="1" applyBorder="1" applyAlignment="1" applyProtection="1">
      <alignment horizontal="right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Continuous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Continuous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34" fillId="2" borderId="34" xfId="0" applyFont="1" applyFill="1" applyBorder="1" applyAlignment="1" applyProtection="1">
      <alignment horizontal="center"/>
      <protection hidden="1"/>
    </xf>
    <xf numFmtId="0" fontId="34" fillId="2" borderId="13" xfId="0" applyFont="1" applyFill="1" applyBorder="1" applyAlignment="1" applyProtection="1">
      <alignment horizontal="center"/>
      <protection hidden="1"/>
    </xf>
    <xf numFmtId="0" fontId="34" fillId="2" borderId="51" xfId="0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3" fontId="27" fillId="2" borderId="0" xfId="0" applyNumberFormat="1" applyFont="1" applyFill="1" applyBorder="1" applyProtection="1">
      <protection hidden="1"/>
    </xf>
    <xf numFmtId="0" fontId="6" fillId="0" borderId="26" xfId="0" quotePrefix="1" applyFont="1" applyBorder="1" applyAlignment="1" applyProtection="1">
      <alignment horizontal="left"/>
      <protection hidden="1"/>
    </xf>
    <xf numFmtId="165" fontId="12" fillId="2" borderId="63" xfId="0" applyNumberFormat="1" applyFont="1" applyFill="1" applyBorder="1" applyProtection="1">
      <protection hidden="1"/>
    </xf>
    <xf numFmtId="0" fontId="6" fillId="0" borderId="91" xfId="0" quotePrefix="1" applyFont="1" applyBorder="1" applyAlignment="1" applyProtection="1">
      <alignment horizontal="left"/>
      <protection hidden="1"/>
    </xf>
    <xf numFmtId="0" fontId="34" fillId="2" borderId="92" xfId="0" quotePrefix="1" applyFont="1" applyFill="1" applyBorder="1" applyAlignment="1" applyProtection="1">
      <alignment horizontal="center"/>
      <protection hidden="1"/>
    </xf>
    <xf numFmtId="0" fontId="6" fillId="0" borderId="93" xfId="0" quotePrefix="1" applyFont="1" applyBorder="1" applyAlignment="1" applyProtection="1">
      <alignment horizontal="left"/>
      <protection hidden="1"/>
    </xf>
    <xf numFmtId="0" fontId="34" fillId="2" borderId="94" xfId="0" quotePrefix="1" applyFont="1" applyFill="1" applyBorder="1" applyAlignment="1" applyProtection="1">
      <alignment horizontal="center"/>
      <protection hidden="1"/>
    </xf>
    <xf numFmtId="0" fontId="34" fillId="2" borderId="2" xfId="0" quotePrefix="1" applyFont="1" applyFill="1" applyBorder="1" applyAlignment="1" applyProtection="1">
      <alignment horizontal="center"/>
      <protection hidden="1"/>
    </xf>
    <xf numFmtId="0" fontId="0" fillId="0" borderId="53" xfId="0" applyBorder="1" applyAlignment="1">
      <alignment vertical="center"/>
    </xf>
    <xf numFmtId="0" fontId="34" fillId="2" borderId="95" xfId="0" quotePrefix="1" applyFont="1" applyFill="1" applyBorder="1" applyAlignment="1" applyProtection="1">
      <alignment horizontal="center"/>
      <protection hidden="1"/>
    </xf>
    <xf numFmtId="0" fontId="3" fillId="0" borderId="20" xfId="0" quotePrefix="1" applyFont="1" applyBorder="1" applyAlignment="1" applyProtection="1">
      <alignment horizontal="left"/>
      <protection hidden="1"/>
    </xf>
    <xf numFmtId="0" fontId="3" fillId="0" borderId="96" xfId="0" quotePrefix="1" applyFont="1" applyBorder="1" applyAlignment="1" applyProtection="1">
      <alignment horizontal="left"/>
      <protection hidden="1"/>
    </xf>
    <xf numFmtId="0" fontId="27" fillId="2" borderId="96" xfId="0" quotePrefix="1" applyFont="1" applyFill="1" applyBorder="1" applyAlignment="1" applyProtection="1">
      <alignment horizontal="center"/>
      <protection hidden="1"/>
    </xf>
    <xf numFmtId="3" fontId="27" fillId="2" borderId="96" xfId="0" applyNumberFormat="1" applyFont="1" applyFill="1" applyBorder="1" applyProtection="1">
      <protection hidden="1"/>
    </xf>
    <xf numFmtId="0" fontId="6" fillId="0" borderId="30" xfId="0" applyFont="1" applyBorder="1" applyProtection="1">
      <protection hidden="1"/>
    </xf>
    <xf numFmtId="0" fontId="27" fillId="2" borderId="0" xfId="0" quotePrefix="1" applyFont="1" applyFill="1" applyBorder="1" applyAlignment="1" applyProtection="1">
      <alignment horizontal="center"/>
      <protection hidden="1"/>
    </xf>
    <xf numFmtId="0" fontId="6" fillId="0" borderId="17" xfId="0" quotePrefix="1" applyFont="1" applyBorder="1" applyAlignment="1" applyProtection="1">
      <alignment horizontal="left"/>
      <protection hidden="1"/>
    </xf>
    <xf numFmtId="0" fontId="15" fillId="0" borderId="53" xfId="0" applyFont="1" applyBorder="1" applyAlignment="1" applyProtection="1">
      <alignment horizontal="left"/>
      <protection hidden="1"/>
    </xf>
    <xf numFmtId="164" fontId="34" fillId="2" borderId="6" xfId="0" applyNumberFormat="1" applyFont="1" applyFill="1" applyBorder="1" applyAlignment="1" applyProtection="1">
      <alignment horizontal="center"/>
      <protection hidden="1"/>
    </xf>
    <xf numFmtId="0" fontId="6" fillId="0" borderId="66" xfId="0" applyFont="1" applyBorder="1" applyProtection="1">
      <protection hidden="1"/>
    </xf>
    <xf numFmtId="164" fontId="27" fillId="2" borderId="66" xfId="0" applyNumberFormat="1" applyFont="1" applyFill="1" applyBorder="1" applyAlignment="1" applyProtection="1">
      <alignment horizontal="center"/>
      <protection hidden="1"/>
    </xf>
    <xf numFmtId="3" fontId="27" fillId="2" borderId="66" xfId="0" applyNumberFormat="1" applyFont="1" applyFill="1" applyBorder="1" applyProtection="1">
      <protection hidden="1"/>
    </xf>
    <xf numFmtId="165" fontId="12" fillId="2" borderId="97" xfId="0" applyNumberFormat="1" applyFont="1" applyFill="1" applyBorder="1" applyProtection="1">
      <protection hidden="1"/>
    </xf>
    <xf numFmtId="0" fontId="34" fillId="2" borderId="6" xfId="0" quotePrefix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vertical="center"/>
    </xf>
    <xf numFmtId="0" fontId="34" fillId="2" borderId="0" xfId="0" quotePrefix="1" applyFont="1" applyFill="1" applyBorder="1" applyAlignment="1" applyProtection="1">
      <alignment horizontal="center"/>
      <protection hidden="1"/>
    </xf>
    <xf numFmtId="3" fontId="35" fillId="2" borderId="0" xfId="0" applyNumberFormat="1" applyFont="1" applyFill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Continuous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 vertical="center"/>
      <protection hidden="1"/>
    </xf>
    <xf numFmtId="3" fontId="27" fillId="2" borderId="48" xfId="0" applyNumberFormat="1" applyFont="1" applyFill="1" applyBorder="1" applyProtection="1">
      <protection hidden="1"/>
    </xf>
    <xf numFmtId="0" fontId="15" fillId="0" borderId="30" xfId="0" applyFont="1" applyBorder="1" applyAlignment="1" applyProtection="1">
      <alignment horizontal="left"/>
      <protection hidden="1"/>
    </xf>
    <xf numFmtId="164" fontId="34" fillId="2" borderId="5" xfId="0" applyNumberFormat="1" applyFont="1" applyFill="1" applyBorder="1" applyAlignment="1" applyProtection="1">
      <alignment horizontal="center"/>
      <protection hidden="1"/>
    </xf>
    <xf numFmtId="0" fontId="32" fillId="0" borderId="0" xfId="1" applyFont="1" applyAlignment="1" applyProtection="1"/>
    <xf numFmtId="0" fontId="18" fillId="0" borderId="30" xfId="0" quotePrefix="1" applyFont="1" applyBorder="1" applyAlignment="1" applyProtection="1">
      <alignment horizontal="left"/>
      <protection hidden="1"/>
    </xf>
    <xf numFmtId="0" fontId="12" fillId="0" borderId="30" xfId="0" quotePrefix="1" applyFont="1" applyBorder="1" applyAlignment="1" applyProtection="1">
      <alignment horizontal="left"/>
      <protection hidden="1"/>
    </xf>
    <xf numFmtId="0" fontId="18" fillId="0" borderId="31" xfId="0" quotePrefix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27" fillId="2" borderId="8" xfId="0" applyFont="1" applyFill="1" applyBorder="1" applyAlignment="1" applyProtection="1">
      <alignment horizontal="center"/>
      <protection hidden="1"/>
    </xf>
    <xf numFmtId="0" fontId="27" fillId="2" borderId="63" xfId="0" applyFont="1" applyFill="1" applyBorder="1" applyAlignment="1" applyProtection="1">
      <alignment horizontal="center"/>
      <protection hidden="1"/>
    </xf>
    <xf numFmtId="0" fontId="27" fillId="2" borderId="61" xfId="0" applyFont="1" applyFill="1" applyBorder="1" applyAlignment="1" applyProtection="1">
      <alignment horizontal="center"/>
      <protection hidden="1"/>
    </xf>
    <xf numFmtId="0" fontId="27" fillId="2" borderId="97" xfId="0" applyFont="1" applyFill="1" applyBorder="1" applyAlignment="1" applyProtection="1">
      <alignment horizontal="center"/>
      <protection hidden="1"/>
    </xf>
    <xf numFmtId="0" fontId="5" fillId="0" borderId="66" xfId="0" applyFont="1" applyBorder="1" applyAlignment="1">
      <alignment vertical="center"/>
    </xf>
    <xf numFmtId="3" fontId="34" fillId="2" borderId="34" xfId="0" applyNumberFormat="1" applyFont="1" applyFill="1" applyBorder="1" applyProtection="1">
      <protection hidden="1"/>
    </xf>
    <xf numFmtId="3" fontId="34" fillId="2" borderId="13" xfId="0" applyNumberFormat="1" applyFont="1" applyFill="1" applyBorder="1" applyProtection="1">
      <protection hidden="1"/>
    </xf>
    <xf numFmtId="3" fontId="34" fillId="2" borderId="51" xfId="0" applyNumberFormat="1" applyFont="1" applyFill="1" applyBorder="1" applyProtection="1">
      <protection hidden="1"/>
    </xf>
    <xf numFmtId="3" fontId="34" fillId="2" borderId="79" xfId="0" applyNumberFormat="1" applyFont="1" applyFill="1" applyBorder="1" applyProtection="1">
      <protection hidden="1"/>
    </xf>
    <xf numFmtId="3" fontId="34" fillId="2" borderId="94" xfId="0" applyNumberFormat="1" applyFont="1" applyFill="1" applyBorder="1" applyProtection="1">
      <protection hidden="1"/>
    </xf>
    <xf numFmtId="3" fontId="34" fillId="2" borderId="98" xfId="0" applyNumberFormat="1" applyFont="1" applyFill="1" applyBorder="1" applyProtection="1">
      <protection hidden="1"/>
    </xf>
    <xf numFmtId="3" fontId="34" fillId="2" borderId="5" xfId="0" applyNumberFormat="1" applyFont="1" applyFill="1" applyBorder="1" applyProtection="1">
      <protection hidden="1"/>
    </xf>
    <xf numFmtId="3" fontId="34" fillId="2" borderId="95" xfId="0" applyNumberFormat="1" applyFont="1" applyFill="1" applyBorder="1" applyProtection="1">
      <protection hidden="1"/>
    </xf>
    <xf numFmtId="3" fontId="34" fillId="2" borderId="84" xfId="0" applyNumberFormat="1" applyFont="1" applyFill="1" applyBorder="1" applyProtection="1">
      <protection hidden="1"/>
    </xf>
    <xf numFmtId="3" fontId="34" fillId="2" borderId="6" xfId="0" applyNumberFormat="1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50" xfId="0" applyBorder="1" applyProtection="1">
      <protection hidden="1"/>
    </xf>
    <xf numFmtId="0" fontId="0" fillId="0" borderId="9" xfId="0" applyBorder="1" applyProtection="1">
      <protection hidden="1"/>
    </xf>
    <xf numFmtId="49" fontId="11" fillId="0" borderId="47" xfId="0" applyNumberFormat="1" applyFont="1" applyBorder="1" applyAlignment="1" applyProtection="1">
      <alignment horizontal="centerContinuous"/>
      <protection hidden="1"/>
    </xf>
    <xf numFmtId="49" fontId="11" fillId="0" borderId="55" xfId="0" applyNumberFormat="1" applyFont="1" applyBorder="1" applyAlignment="1" applyProtection="1">
      <alignment horizontal="centerContinuous"/>
      <protection hidden="1"/>
    </xf>
    <xf numFmtId="49" fontId="11" fillId="0" borderId="74" xfId="0" applyNumberFormat="1" applyFont="1" applyBorder="1" applyAlignment="1" applyProtection="1">
      <alignment horizontal="center"/>
      <protection hidden="1"/>
    </xf>
    <xf numFmtId="49" fontId="11" fillId="0" borderId="38" xfId="0" applyNumberFormat="1" applyFont="1" applyBorder="1" applyAlignment="1" applyProtection="1">
      <alignment horizontal="center"/>
      <protection hidden="1"/>
    </xf>
    <xf numFmtId="0" fontId="11" fillId="0" borderId="99" xfId="0" applyFont="1" applyBorder="1" applyAlignment="1" applyProtection="1">
      <alignment horizontal="centerContinuous" vertical="center"/>
      <protection hidden="1"/>
    </xf>
    <xf numFmtId="0" fontId="11" fillId="0" borderId="75" xfId="0" quotePrefix="1" applyFont="1" applyBorder="1" applyAlignment="1" applyProtection="1">
      <alignment horizontal="center" vertical="top"/>
      <protection hidden="1"/>
    </xf>
    <xf numFmtId="165" fontId="4" fillId="0" borderId="70" xfId="0" applyNumberFormat="1" applyFont="1" applyBorder="1" applyAlignment="1" applyProtection="1">
      <alignment vertical="center"/>
      <protection hidden="1"/>
    </xf>
    <xf numFmtId="164" fontId="4" fillId="0" borderId="10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165" fontId="4" fillId="0" borderId="17" xfId="0" applyNumberFormat="1" applyFont="1" applyBorder="1" applyAlignment="1" applyProtection="1">
      <alignment vertical="center"/>
      <protection hidden="1"/>
    </xf>
    <xf numFmtId="3" fontId="4" fillId="0" borderId="2" xfId="0" applyNumberFormat="1" applyFont="1" applyBorder="1" applyAlignment="1" applyProtection="1">
      <alignment horizontal="right" vertical="center"/>
      <protection hidden="1"/>
    </xf>
    <xf numFmtId="165" fontId="4" fillId="0" borderId="2" xfId="0" applyNumberFormat="1" applyFont="1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165" fontId="11" fillId="0" borderId="17" xfId="0" applyNumberFormat="1" applyFont="1" applyBorder="1" applyAlignment="1" applyProtection="1">
      <alignment vertical="center"/>
      <protection hidden="1"/>
    </xf>
    <xf numFmtId="3" fontId="0" fillId="0" borderId="2" xfId="0" applyNumberFormat="1" applyBorder="1" applyAlignment="1" applyProtection="1">
      <alignment horizontal="right" vertical="center"/>
      <protection hidden="1"/>
    </xf>
    <xf numFmtId="165" fontId="11" fillId="0" borderId="2" xfId="0" applyNumberFormat="1" applyFont="1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3" fontId="0" fillId="0" borderId="101" xfId="0" applyNumberFormat="1" applyBorder="1" applyAlignment="1" applyProtection="1">
      <alignment horizontal="right" vertical="center"/>
      <protection hidden="1"/>
    </xf>
    <xf numFmtId="0" fontId="0" fillId="0" borderId="102" xfId="0" applyBorder="1" applyAlignment="1" applyProtection="1">
      <alignment horizontal="left" vertical="center"/>
      <protection hidden="1"/>
    </xf>
    <xf numFmtId="3" fontId="11" fillId="0" borderId="54" xfId="0" applyNumberFormat="1" applyFont="1" applyBorder="1" applyAlignment="1" applyProtection="1">
      <alignment horizontal="right" vertical="center"/>
      <protection hidden="1"/>
    </xf>
    <xf numFmtId="164" fontId="11" fillId="0" borderId="45" xfId="0" applyNumberFormat="1" applyFont="1" applyBorder="1" applyAlignment="1" applyProtection="1">
      <alignment vertical="center"/>
      <protection hidden="1"/>
    </xf>
    <xf numFmtId="165" fontId="11" fillId="0" borderId="54" xfId="0" applyNumberFormat="1" applyFont="1" applyBorder="1" applyAlignment="1" applyProtection="1">
      <alignment vertical="center"/>
      <protection hidden="1"/>
    </xf>
    <xf numFmtId="3" fontId="0" fillId="0" borderId="103" xfId="0" applyNumberFormat="1" applyBorder="1" applyAlignment="1" applyProtection="1">
      <alignment horizontal="right" vertical="center"/>
      <protection hidden="1"/>
    </xf>
    <xf numFmtId="3" fontId="0" fillId="0" borderId="104" xfId="0" applyNumberFormat="1" applyBorder="1" applyAlignment="1" applyProtection="1">
      <alignment horizontal="right" vertical="center"/>
      <protection hidden="1"/>
    </xf>
    <xf numFmtId="164" fontId="11" fillId="0" borderId="105" xfId="0" applyNumberFormat="1" applyFont="1" applyBorder="1" applyAlignment="1" applyProtection="1">
      <alignment vertical="center"/>
      <protection hidden="1"/>
    </xf>
    <xf numFmtId="165" fontId="11" fillId="0" borderId="103" xfId="0" applyNumberFormat="1" applyFont="1" applyBorder="1" applyAlignment="1" applyProtection="1">
      <alignment horizontal="right" vertical="center"/>
      <protection hidden="1"/>
    </xf>
    <xf numFmtId="165" fontId="11" fillId="0" borderId="54" xfId="0" applyNumberFormat="1" applyFont="1" applyBorder="1" applyAlignment="1" applyProtection="1">
      <alignment horizontal="right" vertical="center"/>
      <protection hidden="1"/>
    </xf>
    <xf numFmtId="165" fontId="11" fillId="0" borderId="89" xfId="0" applyNumberFormat="1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3" fontId="11" fillId="0" borderId="106" xfId="0" applyNumberFormat="1" applyFont="1" applyBorder="1" applyAlignment="1" applyProtection="1">
      <alignment horizontal="right" vertical="center"/>
      <protection hidden="1"/>
    </xf>
    <xf numFmtId="3" fontId="11" fillId="0" borderId="95" xfId="0" applyNumberFormat="1" applyFont="1" applyBorder="1" applyAlignment="1" applyProtection="1">
      <alignment horizontal="right" vertical="center"/>
      <protection hidden="1"/>
    </xf>
    <xf numFmtId="167" fontId="11" fillId="0" borderId="14" xfId="0" applyNumberFormat="1" applyFont="1" applyBorder="1" applyAlignment="1" applyProtection="1">
      <alignment horizontal="right" vertical="center"/>
      <protection hidden="1"/>
    </xf>
    <xf numFmtId="165" fontId="11" fillId="0" borderId="106" xfId="0" applyNumberFormat="1" applyFont="1" applyBorder="1" applyAlignment="1" applyProtection="1">
      <alignment horizontal="right" vertical="center"/>
      <protection hidden="1"/>
    </xf>
    <xf numFmtId="164" fontId="11" fillId="0" borderId="107" xfId="0" applyNumberFormat="1" applyFont="1" applyBorder="1" applyAlignment="1" applyProtection="1">
      <alignment vertical="center"/>
      <protection hidden="1"/>
    </xf>
    <xf numFmtId="3" fontId="11" fillId="0" borderId="103" xfId="0" applyNumberFormat="1" applyFont="1" applyBorder="1" applyAlignment="1" applyProtection="1">
      <alignment horizontal="right" vertical="center"/>
      <protection hidden="1"/>
    </xf>
    <xf numFmtId="3" fontId="11" fillId="0" borderId="104" xfId="0" applyNumberFormat="1" applyFont="1" applyBorder="1" applyAlignment="1" applyProtection="1">
      <alignment horizontal="right" vertical="center"/>
      <protection hidden="1"/>
    </xf>
    <xf numFmtId="167" fontId="11" fillId="0" borderId="45" xfId="0" applyNumberFormat="1" applyFont="1" applyBorder="1" applyAlignment="1" applyProtection="1">
      <alignment horizontal="right" vertical="center"/>
      <protection hidden="1"/>
    </xf>
    <xf numFmtId="165" fontId="8" fillId="0" borderId="17" xfId="0" applyNumberFormat="1" applyFont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horizontal="right" vertical="center"/>
      <protection hidden="1"/>
    </xf>
    <xf numFmtId="165" fontId="8" fillId="0" borderId="2" xfId="0" applyNumberFormat="1" applyFont="1" applyBorder="1" applyAlignment="1" applyProtection="1">
      <alignment horizontal="right" vertical="center"/>
      <protection hidden="1"/>
    </xf>
    <xf numFmtId="3" fontId="11" fillId="0" borderId="2" xfId="0" applyNumberFormat="1" applyFont="1" applyBorder="1" applyAlignment="1" applyProtection="1">
      <alignment horizontal="right" vertical="center"/>
      <protection hidden="1"/>
    </xf>
    <xf numFmtId="3" fontId="11" fillId="0" borderId="51" xfId="0" applyNumberFormat="1" applyFont="1" applyBorder="1" applyAlignment="1" applyProtection="1">
      <alignment horizontal="right" vertical="center"/>
      <protection hidden="1"/>
    </xf>
    <xf numFmtId="164" fontId="11" fillId="0" borderId="1" xfId="0" applyNumberFormat="1" applyFont="1" applyBorder="1" applyAlignment="1" applyProtection="1">
      <alignment horizontal="right" vertical="center"/>
      <protection hidden="1"/>
    </xf>
    <xf numFmtId="0" fontId="8" fillId="0" borderId="102" xfId="0" applyFont="1" applyBorder="1" applyAlignment="1" applyProtection="1">
      <alignment horizontal="left" vertical="center"/>
      <protection hidden="1"/>
    </xf>
    <xf numFmtId="165" fontId="11" fillId="0" borderId="104" xfId="0" applyNumberFormat="1" applyFont="1" applyBorder="1" applyAlignment="1" applyProtection="1">
      <alignment horizontal="right" vertical="center"/>
      <protection hidden="1"/>
    </xf>
    <xf numFmtId="164" fontId="11" fillId="0" borderId="45" xfId="0" applyNumberFormat="1" applyFont="1" applyBorder="1" applyAlignment="1" applyProtection="1">
      <alignment horizontal="right" vertical="center"/>
      <protection hidden="1"/>
    </xf>
    <xf numFmtId="3" fontId="4" fillId="0" borderId="20" xfId="0" applyNumberFormat="1" applyFont="1" applyBorder="1" applyAlignment="1" applyProtection="1">
      <alignment horizontal="right" vertical="center"/>
      <protection hidden="1"/>
    </xf>
    <xf numFmtId="165" fontId="4" fillId="0" borderId="20" xfId="0" applyNumberFormat="1" applyFont="1" applyBorder="1" applyAlignment="1" applyProtection="1">
      <alignment horizontal="right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hidden="1"/>
    </xf>
    <xf numFmtId="164" fontId="4" fillId="0" borderId="108" xfId="0" applyNumberFormat="1" applyFont="1" applyBorder="1" applyAlignment="1" applyProtection="1">
      <alignment vertical="center"/>
      <protection hidden="1"/>
    </xf>
    <xf numFmtId="3" fontId="4" fillId="0" borderId="5" xfId="0" applyNumberFormat="1" applyFont="1" applyBorder="1" applyAlignment="1" applyProtection="1">
      <alignment horizontal="right" vertical="center"/>
      <protection hidden="1"/>
    </xf>
    <xf numFmtId="3" fontId="4" fillId="0" borderId="83" xfId="0" applyNumberFormat="1" applyFont="1" applyBorder="1" applyAlignment="1" applyProtection="1">
      <alignment horizontal="right" vertical="center"/>
      <protection hidden="1"/>
    </xf>
    <xf numFmtId="165" fontId="4" fillId="0" borderId="5" xfId="0" applyNumberFormat="1" applyFont="1" applyBorder="1" applyAlignment="1" applyProtection="1">
      <alignment horizontal="right" vertical="center"/>
      <protection hidden="1"/>
    </xf>
    <xf numFmtId="165" fontId="4" fillId="0" borderId="83" xfId="0" applyNumberFormat="1" applyFont="1" applyBorder="1" applyAlignment="1" applyProtection="1">
      <alignment horizontal="right" vertical="center"/>
      <protection hidden="1"/>
    </xf>
    <xf numFmtId="165" fontId="4" fillId="0" borderId="79" xfId="0" applyNumberFormat="1" applyFont="1" applyBorder="1" applyAlignment="1" applyProtection="1">
      <alignment horizontal="right" vertical="center"/>
      <protection hidden="1"/>
    </xf>
    <xf numFmtId="0" fontId="11" fillId="0" borderId="102" xfId="0" applyFont="1" applyBorder="1" applyAlignment="1" applyProtection="1">
      <alignment horizontal="left" vertical="center"/>
      <protection hidden="1"/>
    </xf>
    <xf numFmtId="3" fontId="11" fillId="0" borderId="43" xfId="0" applyNumberFormat="1" applyFont="1" applyBorder="1" applyAlignment="1" applyProtection="1">
      <alignment horizontal="right" vertical="center"/>
      <protection hidden="1"/>
    </xf>
    <xf numFmtId="165" fontId="11" fillId="0" borderId="43" xfId="0" applyNumberFormat="1" applyFont="1" applyBorder="1" applyAlignment="1" applyProtection="1">
      <alignment horizontal="right" vertical="center"/>
      <protection hidden="1"/>
    </xf>
    <xf numFmtId="164" fontId="11" fillId="0" borderId="109" xfId="0" applyNumberFormat="1" applyFont="1" applyBorder="1" applyAlignment="1" applyProtection="1">
      <alignment vertical="center"/>
      <protection hidden="1"/>
    </xf>
    <xf numFmtId="165" fontId="11" fillId="0" borderId="89" xfId="0" applyNumberFormat="1" applyFont="1" applyBorder="1" applyAlignment="1" applyProtection="1">
      <alignment horizontal="right" vertical="center"/>
      <protection hidden="1"/>
    </xf>
    <xf numFmtId="0" fontId="8" fillId="0" borderId="10" xfId="0" quotePrefix="1" applyFont="1" applyBorder="1" applyAlignment="1" applyProtection="1">
      <alignment horizontal="left" vertical="center"/>
      <protection hidden="1"/>
    </xf>
    <xf numFmtId="165" fontId="4" fillId="0" borderId="18" xfId="0" applyNumberFormat="1" applyFont="1" applyBorder="1" applyAlignment="1" applyProtection="1">
      <alignment vertical="center"/>
      <protection hidden="1"/>
    </xf>
    <xf numFmtId="3" fontId="4" fillId="0" borderId="92" xfId="0" applyNumberFormat="1" applyFont="1" applyBorder="1" applyAlignment="1" applyProtection="1">
      <alignment horizontal="right" vertical="center"/>
      <protection hidden="1"/>
    </xf>
    <xf numFmtId="164" fontId="8" fillId="0" borderId="75" xfId="0" applyNumberFormat="1" applyFont="1" applyBorder="1" applyAlignment="1" applyProtection="1">
      <alignment vertical="center"/>
      <protection hidden="1"/>
    </xf>
    <xf numFmtId="165" fontId="4" fillId="0" borderId="92" xfId="0" applyNumberFormat="1" applyFont="1" applyBorder="1" applyAlignment="1" applyProtection="1">
      <alignment horizontal="right" vertical="center"/>
      <protection hidden="1"/>
    </xf>
    <xf numFmtId="164" fontId="11" fillId="0" borderId="14" xfId="0" applyNumberFormat="1" applyFont="1" applyBorder="1" applyAlignment="1" applyProtection="1">
      <alignment vertical="center"/>
      <protection hidden="1"/>
    </xf>
    <xf numFmtId="164" fontId="11" fillId="0" borderId="85" xfId="0" applyNumberFormat="1" applyFont="1" applyBorder="1" applyAlignment="1" applyProtection="1">
      <alignment vertical="center"/>
      <protection hidden="1"/>
    </xf>
    <xf numFmtId="164" fontId="11" fillId="0" borderId="57" xfId="0" applyNumberFormat="1" applyFont="1" applyBorder="1" applyAlignment="1" applyProtection="1">
      <alignment vertical="center"/>
      <protection hidden="1"/>
    </xf>
    <xf numFmtId="167" fontId="11" fillId="0" borderId="57" xfId="0" applyNumberFormat="1" applyFont="1" applyBorder="1" applyAlignment="1" applyProtection="1">
      <alignment horizontal="right" vertical="center"/>
      <protection hidden="1"/>
    </xf>
    <xf numFmtId="164" fontId="11" fillId="0" borderId="86" xfId="0" applyNumberFormat="1" applyFont="1" applyBorder="1" applyAlignment="1" applyProtection="1">
      <alignment vertical="center"/>
      <protection hidden="1"/>
    </xf>
    <xf numFmtId="165" fontId="11" fillId="0" borderId="53" xfId="0" applyNumberFormat="1" applyFont="1" applyBorder="1" applyAlignment="1" applyProtection="1">
      <alignment vertical="center"/>
      <protection hidden="1"/>
    </xf>
    <xf numFmtId="3" fontId="0" fillId="0" borderId="106" xfId="0" applyNumberFormat="1" applyBorder="1" applyAlignment="1" applyProtection="1">
      <alignment horizontal="right" vertical="center"/>
      <protection hidden="1"/>
    </xf>
    <xf numFmtId="3" fontId="0" fillId="0" borderId="95" xfId="0" applyNumberFormat="1" applyBorder="1" applyAlignment="1" applyProtection="1">
      <alignment horizontal="right" vertical="center"/>
      <protection hidden="1"/>
    </xf>
    <xf numFmtId="165" fontId="11" fillId="0" borderId="95" xfId="0" applyNumberFormat="1" applyFont="1" applyBorder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3" fontId="0" fillId="0" borderId="0" xfId="0" applyNumberFormat="1"/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 applyBorder="1" applyProtection="1"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46" xfId="0" applyBorder="1" applyAlignment="1">
      <alignment vertical="center"/>
    </xf>
    <xf numFmtId="0" fontId="0" fillId="0" borderId="35" xfId="0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164" fontId="7" fillId="0" borderId="57" xfId="0" applyNumberFormat="1" applyFont="1" applyBorder="1" applyAlignment="1" applyProtection="1">
      <alignment vertical="center"/>
      <protection hidden="1"/>
    </xf>
    <xf numFmtId="165" fontId="24" fillId="0" borderId="35" xfId="0" applyNumberFormat="1" applyFont="1" applyBorder="1" applyAlignment="1" applyProtection="1">
      <alignment horizontal="right"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165" fontId="24" fillId="0" borderId="6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>
      <alignment vertical="center"/>
    </xf>
    <xf numFmtId="165" fontId="4" fillId="0" borderId="35" xfId="0" applyNumberFormat="1" applyFont="1" applyBorder="1" applyAlignment="1" applyProtection="1">
      <alignment horizontal="right" vertical="center"/>
      <protection hidden="1"/>
    </xf>
    <xf numFmtId="0" fontId="0" fillId="0" borderId="8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6" fillId="0" borderId="7" xfId="0" applyFont="1" applyBorder="1" applyAlignment="1" applyProtection="1">
      <alignment vertical="center"/>
      <protection hidden="1"/>
    </xf>
    <xf numFmtId="3" fontId="4" fillId="0" borderId="47" xfId="0" applyNumberFormat="1" applyFont="1" applyBorder="1" applyAlignment="1" applyProtection="1">
      <alignment horizontal="right"/>
      <protection hidden="1"/>
    </xf>
    <xf numFmtId="164" fontId="4" fillId="0" borderId="55" xfId="0" applyNumberFormat="1" applyFont="1" applyBorder="1" applyAlignment="1" applyProtection="1">
      <protection hidden="1"/>
    </xf>
    <xf numFmtId="165" fontId="4" fillId="0" borderId="47" xfId="0" applyNumberFormat="1" applyFont="1" applyBorder="1" applyAlignment="1" applyProtection="1">
      <protection hidden="1"/>
    </xf>
    <xf numFmtId="164" fontId="4" fillId="0" borderId="74" xfId="0" applyNumberFormat="1" applyFont="1" applyBorder="1" applyAlignment="1" applyProtection="1">
      <protection hidden="1"/>
    </xf>
    <xf numFmtId="3" fontId="4" fillId="0" borderId="49" xfId="0" applyNumberFormat="1" applyFont="1" applyBorder="1" applyAlignment="1" applyProtection="1">
      <alignment horizontal="right"/>
      <protection hidden="1"/>
    </xf>
    <xf numFmtId="3" fontId="4" fillId="0" borderId="52" xfId="0" applyNumberFormat="1" applyFont="1" applyBorder="1" applyAlignment="1" applyProtection="1">
      <alignment horizontal="right"/>
      <protection hidden="1"/>
    </xf>
    <xf numFmtId="165" fontId="4" fillId="0" borderId="49" xfId="0" applyNumberFormat="1" applyFont="1" applyBorder="1" applyAlignment="1" applyProtection="1">
      <alignment horizontal="right"/>
      <protection hidden="1"/>
    </xf>
    <xf numFmtId="165" fontId="4" fillId="0" borderId="47" xfId="0" applyNumberFormat="1" applyFont="1" applyBorder="1" applyAlignment="1" applyProtection="1">
      <alignment horizontal="right"/>
      <protection hidden="1"/>
    </xf>
    <xf numFmtId="164" fontId="8" fillId="0" borderId="55" xfId="0" applyNumberFormat="1" applyFont="1" applyBorder="1" applyAlignment="1" applyProtection="1">
      <protection hidden="1"/>
    </xf>
    <xf numFmtId="165" fontId="4" fillId="0" borderId="38" xfId="0" applyNumberFormat="1" applyFont="1" applyBorder="1" applyAlignment="1" applyProtection="1">
      <protection hidden="1"/>
    </xf>
    <xf numFmtId="3" fontId="24" fillId="0" borderId="32" xfId="0" applyNumberFormat="1" applyFont="1" applyBorder="1" applyAlignment="1" applyProtection="1">
      <alignment horizontal="right"/>
      <protection hidden="1"/>
    </xf>
    <xf numFmtId="164" fontId="7" fillId="0" borderId="56" xfId="0" applyNumberFormat="1" applyFont="1" applyBorder="1" applyAlignment="1" applyProtection="1">
      <protection hidden="1"/>
    </xf>
    <xf numFmtId="165" fontId="24" fillId="0" borderId="32" xfId="0" applyNumberFormat="1" applyFont="1" applyBorder="1" applyAlignment="1" applyProtection="1">
      <protection hidden="1"/>
    </xf>
    <xf numFmtId="164" fontId="24" fillId="0" borderId="110" xfId="0" applyNumberFormat="1" applyFont="1" applyBorder="1" applyAlignment="1" applyProtection="1">
      <protection hidden="1"/>
    </xf>
    <xf numFmtId="164" fontId="24" fillId="0" borderId="111" xfId="0" applyNumberFormat="1" applyFont="1" applyBorder="1" applyAlignment="1" applyProtection="1">
      <protection hidden="1"/>
    </xf>
    <xf numFmtId="165" fontId="24" fillId="0" borderId="62" xfId="0" applyNumberFormat="1" applyFont="1" applyBorder="1" applyAlignment="1" applyProtection="1">
      <alignment horizontal="center"/>
      <protection hidden="1"/>
    </xf>
    <xf numFmtId="165" fontId="24" fillId="0" borderId="112" xfId="0" applyNumberFormat="1" applyFont="1" applyBorder="1" applyAlignment="1" applyProtection="1">
      <alignment horizontal="right"/>
      <protection hidden="1"/>
    </xf>
    <xf numFmtId="164" fontId="24" fillId="0" borderId="88" xfId="0" applyNumberFormat="1" applyFont="1" applyBorder="1" applyAlignment="1" applyProtection="1">
      <protection hidden="1"/>
    </xf>
    <xf numFmtId="165" fontId="24" fillId="0" borderId="113" xfId="0" applyNumberFormat="1" applyFont="1" applyBorder="1" applyAlignment="1" applyProtection="1">
      <alignment horizontal="right"/>
      <protection hidden="1"/>
    </xf>
    <xf numFmtId="164" fontId="7" fillId="0" borderId="110" xfId="0" applyNumberFormat="1" applyFont="1" applyBorder="1" applyAlignment="1" applyProtection="1">
      <alignment horizontal="right"/>
      <protection hidden="1"/>
    </xf>
    <xf numFmtId="165" fontId="24" fillId="0" borderId="114" xfId="0" applyNumberFormat="1" applyFont="1" applyBorder="1" applyAlignment="1" applyProtection="1">
      <protection hidden="1"/>
    </xf>
    <xf numFmtId="0" fontId="0" fillId="0" borderId="35" xfId="0" applyBorder="1" applyAlignment="1">
      <alignment horizontal="right"/>
    </xf>
    <xf numFmtId="0" fontId="0" fillId="0" borderId="57" xfId="0" applyBorder="1" applyAlignment="1"/>
    <xf numFmtId="0" fontId="0" fillId="0" borderId="35" xfId="0" applyBorder="1" applyAlignment="1"/>
    <xf numFmtId="0" fontId="0" fillId="0" borderId="86" xfId="0" applyBorder="1" applyAlignment="1"/>
    <xf numFmtId="0" fontId="0" fillId="0" borderId="6" xfId="0" applyBorder="1" applyAlignment="1" applyProtection="1">
      <alignment horizontal="right"/>
      <protection hidden="1"/>
    </xf>
    <xf numFmtId="0" fontId="0" fillId="0" borderId="4" xfId="0" applyBorder="1" applyAlignment="1">
      <alignment horizontal="right"/>
    </xf>
    <xf numFmtId="165" fontId="4" fillId="0" borderId="35" xfId="0" applyNumberFormat="1" applyFont="1" applyBorder="1" applyAlignment="1" applyProtection="1">
      <alignment horizontal="right"/>
      <protection hidden="1"/>
    </xf>
    <xf numFmtId="0" fontId="0" fillId="0" borderId="46" xfId="0" applyBorder="1" applyAlignment="1"/>
    <xf numFmtId="164" fontId="4" fillId="0" borderId="56" xfId="0" applyNumberFormat="1" applyFont="1" applyBorder="1" applyAlignment="1" applyProtection="1">
      <protection hidden="1"/>
    </xf>
    <xf numFmtId="0" fontId="0" fillId="0" borderId="35" xfId="0" applyBorder="1" applyAlignment="1" applyProtection="1">
      <alignment horizontal="right"/>
      <protection hidden="1"/>
    </xf>
    <xf numFmtId="164" fontId="7" fillId="0" borderId="57" xfId="0" applyNumberFormat="1" applyFont="1" applyBorder="1" applyAlignment="1" applyProtection="1">
      <protection hidden="1"/>
    </xf>
    <xf numFmtId="0" fontId="0" fillId="0" borderId="35" xfId="0" applyBorder="1" applyAlignment="1" applyProtection="1">
      <protection hidden="1"/>
    </xf>
    <xf numFmtId="0" fontId="0" fillId="0" borderId="57" xfId="0" applyBorder="1" applyAlignment="1" applyProtection="1">
      <protection hidden="1"/>
    </xf>
    <xf numFmtId="0" fontId="0" fillId="0" borderId="86" xfId="0" applyBorder="1" applyAlignment="1" applyProtection="1">
      <protection hidden="1"/>
    </xf>
    <xf numFmtId="165" fontId="24" fillId="0" borderId="6" xfId="0" applyNumberFormat="1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right"/>
      <protection hidden="1"/>
    </xf>
    <xf numFmtId="165" fontId="24" fillId="0" borderId="35" xfId="0" applyNumberFormat="1" applyFont="1" applyBorder="1" applyAlignment="1" applyProtection="1">
      <alignment horizontal="right"/>
      <protection hidden="1"/>
    </xf>
    <xf numFmtId="0" fontId="0" fillId="0" borderId="46" xfId="0" applyBorder="1" applyAlignment="1" applyProtection="1"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165" fontId="12" fillId="2" borderId="48" xfId="0" applyNumberFormat="1" applyFont="1" applyFill="1" applyBorder="1" applyAlignment="1" applyProtection="1">
      <alignment horizontal="right"/>
      <protection hidden="1"/>
    </xf>
    <xf numFmtId="3" fontId="34" fillId="2" borderId="114" xfId="0" applyNumberFormat="1" applyFont="1" applyFill="1" applyBorder="1" applyProtection="1">
      <protection hidden="1"/>
    </xf>
    <xf numFmtId="3" fontId="34" fillId="2" borderId="80" xfId="0" applyNumberFormat="1" applyFont="1" applyFill="1" applyBorder="1" applyProtection="1">
      <protection hidden="1"/>
    </xf>
    <xf numFmtId="165" fontId="12" fillId="2" borderId="38" xfId="0" applyNumberFormat="1" applyFont="1" applyFill="1" applyBorder="1" applyProtection="1">
      <protection hidden="1"/>
    </xf>
    <xf numFmtId="165" fontId="12" fillId="2" borderId="114" xfId="0" applyNumberFormat="1" applyFont="1" applyFill="1" applyBorder="1" applyAlignment="1" applyProtection="1">
      <alignment horizontal="right"/>
      <protection hidden="1"/>
    </xf>
    <xf numFmtId="3" fontId="34" fillId="2" borderId="46" xfId="0" applyNumberFormat="1" applyFont="1" applyFill="1" applyBorder="1" applyProtection="1">
      <protection hidden="1"/>
    </xf>
    <xf numFmtId="3" fontId="1" fillId="2" borderId="28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34" fillId="2" borderId="110" xfId="0" applyNumberFormat="1" applyFont="1" applyFill="1" applyBorder="1" applyProtection="1">
      <protection hidden="1"/>
    </xf>
    <xf numFmtId="3" fontId="34" fillId="2" borderId="58" xfId="0" applyNumberFormat="1" applyFont="1" applyFill="1" applyBorder="1" applyProtection="1">
      <protection hidden="1"/>
    </xf>
    <xf numFmtId="164" fontId="34" fillId="2" borderId="98" xfId="0" applyNumberFormat="1" applyFont="1" applyFill="1" applyBorder="1" applyProtection="1">
      <protection hidden="1"/>
    </xf>
    <xf numFmtId="3" fontId="34" fillId="2" borderId="1" xfId="0" applyNumberFormat="1" applyFont="1" applyFill="1" applyBorder="1" applyProtection="1">
      <protection hidden="1"/>
    </xf>
    <xf numFmtId="3" fontId="12" fillId="2" borderId="110" xfId="0" applyNumberFormat="1" applyFont="1" applyFill="1" applyBorder="1" applyProtection="1">
      <protection hidden="1"/>
    </xf>
    <xf numFmtId="3" fontId="34" fillId="2" borderId="57" xfId="0" applyNumberFormat="1" applyFont="1" applyFill="1" applyBorder="1" applyProtection="1">
      <protection hidden="1"/>
    </xf>
    <xf numFmtId="3" fontId="1" fillId="2" borderId="46" xfId="0" applyNumberFormat="1" applyFont="1" applyFill="1" applyBorder="1" applyAlignment="1" applyProtection="1">
      <alignment horizontal="center" vertical="center"/>
      <protection hidden="1"/>
    </xf>
    <xf numFmtId="3" fontId="12" fillId="2" borderId="55" xfId="0" applyNumberFormat="1" applyFont="1" applyFill="1" applyBorder="1" applyProtection="1">
      <protection hidden="1"/>
    </xf>
    <xf numFmtId="0" fontId="12" fillId="0" borderId="0" xfId="0" applyFont="1"/>
    <xf numFmtId="0" fontId="36" fillId="0" borderId="0" xfId="1" applyFont="1" applyAlignment="1" applyProtection="1"/>
    <xf numFmtId="0" fontId="1" fillId="2" borderId="115" xfId="0" applyFont="1" applyFill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right"/>
      <protection hidden="1"/>
    </xf>
    <xf numFmtId="0" fontId="0" fillId="0" borderId="30" xfId="0" quotePrefix="1" applyFont="1" applyBorder="1" applyAlignment="1" applyProtection="1">
      <alignment horizontal="left"/>
      <protection hidden="1"/>
    </xf>
    <xf numFmtId="0" fontId="12" fillId="2" borderId="39" xfId="0" applyFont="1" applyFill="1" applyBorder="1" applyAlignment="1" applyProtection="1">
      <alignment horizontal="centerContinuous"/>
      <protection hidden="1"/>
    </xf>
    <xf numFmtId="0" fontId="18" fillId="2" borderId="39" xfId="0" applyFont="1" applyFill="1" applyBorder="1" applyAlignment="1" applyProtection="1">
      <alignment horizontal="centerContinuous" vertical="center"/>
      <protection hidden="1"/>
    </xf>
    <xf numFmtId="0" fontId="12" fillId="0" borderId="41" xfId="0" quotePrefix="1" applyFont="1" applyBorder="1" applyAlignment="1" applyProtection="1">
      <alignment horizontal="center"/>
      <protection hidden="1"/>
    </xf>
    <xf numFmtId="0" fontId="1" fillId="2" borderId="116" xfId="0" applyFont="1" applyFill="1" applyBorder="1" applyAlignment="1" applyProtection="1">
      <alignment horizontal="left"/>
      <protection hidden="1"/>
    </xf>
    <xf numFmtId="0" fontId="1" fillId="2" borderId="107" xfId="0" applyFont="1" applyFill="1" applyBorder="1" applyAlignment="1" applyProtection="1">
      <alignment horizontal="left"/>
      <protection hidden="1"/>
    </xf>
    <xf numFmtId="0" fontId="12" fillId="0" borderId="74" xfId="0" applyFont="1" applyBorder="1" applyAlignment="1" applyProtection="1">
      <alignment horizontal="center"/>
      <protection hidden="1"/>
    </xf>
    <xf numFmtId="49" fontId="12" fillId="0" borderId="84" xfId="0" quotePrefix="1" applyNumberFormat="1" applyFont="1" applyBorder="1" applyAlignment="1" applyProtection="1">
      <alignment horizontal="center"/>
      <protection hidden="1"/>
    </xf>
    <xf numFmtId="3" fontId="0" fillId="2" borderId="65" xfId="0" applyNumberFormat="1" applyFill="1" applyBorder="1" applyProtection="1">
      <protection hidden="1"/>
    </xf>
    <xf numFmtId="164" fontId="0" fillId="2" borderId="45" xfId="0" applyNumberFormat="1" applyFill="1" applyBorder="1" applyProtection="1">
      <protection hidden="1"/>
    </xf>
    <xf numFmtId="164" fontId="0" fillId="2" borderId="105" xfId="0" applyNumberFormat="1" applyFill="1" applyBorder="1" applyProtection="1">
      <protection hidden="1"/>
    </xf>
    <xf numFmtId="165" fontId="0" fillId="2" borderId="65" xfId="0" applyNumberFormat="1" applyFill="1" applyBorder="1" applyProtection="1">
      <protection hidden="1"/>
    </xf>
    <xf numFmtId="165" fontId="0" fillId="2" borderId="89" xfId="0" applyNumberFormat="1" applyFill="1" applyBorder="1" applyProtection="1">
      <protection hidden="1"/>
    </xf>
    <xf numFmtId="165" fontId="0" fillId="2" borderId="43" xfId="0" applyNumberFormat="1" applyFill="1" applyBorder="1" applyProtection="1">
      <protection hidden="1"/>
    </xf>
    <xf numFmtId="3" fontId="1" fillId="0" borderId="42" xfId="0" applyNumberFormat="1" applyFont="1" applyBorder="1" applyAlignment="1" applyProtection="1">
      <alignment vertical="center"/>
      <protection hidden="1"/>
    </xf>
    <xf numFmtId="167" fontId="1" fillId="0" borderId="117" xfId="0" applyNumberFormat="1" applyFont="1" applyBorder="1" applyAlignment="1" applyProtection="1">
      <alignment vertical="center"/>
      <protection hidden="1"/>
    </xf>
    <xf numFmtId="167" fontId="1" fillId="0" borderId="57" xfId="0" applyNumberFormat="1" applyFont="1" applyBorder="1" applyAlignment="1" applyProtection="1">
      <alignment vertical="center"/>
      <protection hidden="1"/>
    </xf>
    <xf numFmtId="164" fontId="1" fillId="0" borderId="86" xfId="0" applyNumberFormat="1" applyFont="1" applyBorder="1" applyAlignment="1" applyProtection="1">
      <alignment vertical="center"/>
      <protection hidden="1"/>
    </xf>
    <xf numFmtId="3" fontId="1" fillId="0" borderId="21" xfId="0" applyNumberFormat="1" applyFont="1" applyBorder="1" applyAlignment="1" applyProtection="1">
      <alignment vertical="center"/>
      <protection hidden="1"/>
    </xf>
    <xf numFmtId="165" fontId="1" fillId="0" borderId="46" xfId="0" applyNumberFormat="1" applyFont="1" applyBorder="1" applyAlignment="1" applyProtection="1">
      <alignment vertical="center"/>
      <protection hidden="1"/>
    </xf>
    <xf numFmtId="0" fontId="0" fillId="0" borderId="8" xfId="0" applyBorder="1" applyProtection="1">
      <protection locked="0"/>
    </xf>
    <xf numFmtId="165" fontId="0" fillId="0" borderId="30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106" xfId="0" applyNumberFormat="1" applyBorder="1" applyAlignment="1" applyProtection="1">
      <alignment vertical="center"/>
      <protection locked="0"/>
    </xf>
    <xf numFmtId="164" fontId="0" fillId="0" borderId="103" xfId="0" applyNumberFormat="1" applyBorder="1" applyAlignment="1" applyProtection="1">
      <alignment vertical="center"/>
      <protection locked="0"/>
    </xf>
    <xf numFmtId="3" fontId="38" fillId="0" borderId="12" xfId="0" applyNumberFormat="1" applyFont="1" applyFill="1" applyBorder="1" applyAlignment="1">
      <alignment horizontal="right" vertical="top" wrapText="1"/>
    </xf>
    <xf numFmtId="165" fontId="12" fillId="2" borderId="48" xfId="0" applyNumberFormat="1" applyFont="1" applyFill="1" applyBorder="1" applyProtection="1">
      <protection hidden="1"/>
    </xf>
    <xf numFmtId="0" fontId="38" fillId="0" borderId="12" xfId="0" applyFont="1" applyFill="1" applyBorder="1" applyAlignment="1">
      <alignment horizontal="right" vertical="top" wrapText="1"/>
    </xf>
    <xf numFmtId="164" fontId="27" fillId="2" borderId="21" xfId="0" applyNumberFormat="1" applyFont="1" applyFill="1" applyBorder="1" applyProtection="1">
      <protection hidden="1"/>
    </xf>
    <xf numFmtId="0" fontId="0" fillId="2" borderId="49" xfId="0" applyFill="1" applyBorder="1" applyAlignment="1" applyProtection="1">
      <alignment horizontal="center"/>
      <protection hidden="1"/>
    </xf>
    <xf numFmtId="165" fontId="12" fillId="2" borderId="30" xfId="0" applyNumberFormat="1" applyFont="1" applyFill="1" applyBorder="1" applyAlignment="1" applyProtection="1">
      <alignment horizontal="right"/>
      <protection hidden="1"/>
    </xf>
    <xf numFmtId="0" fontId="17" fillId="2" borderId="5" xfId="0" quotePrefix="1" applyFont="1" applyFill="1" applyBorder="1" applyAlignment="1" applyProtection="1">
      <alignment horizontal="center"/>
      <protection hidden="1"/>
    </xf>
    <xf numFmtId="164" fontId="27" fillId="2" borderId="83" xfId="0" applyNumberFormat="1" applyFont="1" applyFill="1" applyBorder="1" applyProtection="1">
      <protection hidden="1"/>
    </xf>
    <xf numFmtId="164" fontId="27" fillId="2" borderId="17" xfId="0" applyNumberFormat="1" applyFont="1" applyFill="1" applyBorder="1" applyProtection="1">
      <protection hidden="1"/>
    </xf>
    <xf numFmtId="164" fontId="27" fillId="2" borderId="18" xfId="0" applyNumberFormat="1" applyFont="1" applyFill="1" applyBorder="1" applyProtection="1">
      <protection hidden="1"/>
    </xf>
    <xf numFmtId="165" fontId="12" fillId="2" borderId="26" xfId="0" applyNumberFormat="1" applyFont="1" applyFill="1" applyBorder="1" applyAlignment="1" applyProtection="1">
      <alignment horizontal="right"/>
      <protection hidden="1"/>
    </xf>
    <xf numFmtId="164" fontId="27" fillId="2" borderId="42" xfId="0" applyNumberFormat="1" applyFont="1" applyFill="1" applyBorder="1" applyProtection="1">
      <protection hidden="1"/>
    </xf>
    <xf numFmtId="3" fontId="12" fillId="2" borderId="114" xfId="0" applyNumberFormat="1" applyFont="1" applyFill="1" applyBorder="1" applyProtection="1">
      <protection hidden="1"/>
    </xf>
    <xf numFmtId="165" fontId="12" fillId="2" borderId="60" xfId="0" applyNumberFormat="1" applyFont="1" applyFill="1" applyBorder="1" applyProtection="1">
      <protection hidden="1"/>
    </xf>
    <xf numFmtId="164" fontId="27" fillId="2" borderId="66" xfId="0" applyNumberFormat="1" applyFont="1" applyFill="1" applyBorder="1" applyProtection="1">
      <protection hidden="1"/>
    </xf>
    <xf numFmtId="0" fontId="17" fillId="2" borderId="92" xfId="0" quotePrefix="1" applyFont="1" applyFill="1" applyBorder="1" applyAlignment="1" applyProtection="1">
      <alignment horizontal="center"/>
      <protection hidden="1"/>
    </xf>
    <xf numFmtId="0" fontId="17" fillId="2" borderId="16" xfId="0" quotePrefix="1" applyFont="1" applyFill="1" applyBorder="1" applyAlignment="1" applyProtection="1">
      <alignment horizontal="center"/>
      <protection hidden="1"/>
    </xf>
    <xf numFmtId="3" fontId="34" fillId="2" borderId="61" xfId="0" applyNumberFormat="1" applyFont="1" applyFill="1" applyBorder="1" applyProtection="1">
      <protection hidden="1"/>
    </xf>
    <xf numFmtId="3" fontId="34" fillId="2" borderId="60" xfId="0" applyNumberFormat="1" applyFont="1" applyFill="1" applyBorder="1" applyProtection="1">
      <protection hidden="1"/>
    </xf>
    <xf numFmtId="3" fontId="34" fillId="2" borderId="92" xfId="0" applyNumberFormat="1" applyFont="1" applyFill="1" applyBorder="1" applyProtection="1">
      <protection hidden="1"/>
    </xf>
    <xf numFmtId="3" fontId="34" fillId="2" borderId="10" xfId="0" applyNumberFormat="1" applyFont="1" applyFill="1" applyBorder="1" applyProtection="1">
      <protection hidden="1"/>
    </xf>
    <xf numFmtId="165" fontId="12" fillId="2" borderId="50" xfId="0" applyNumberFormat="1" applyFont="1" applyFill="1" applyBorder="1" applyProtection="1">
      <protection hidden="1"/>
    </xf>
    <xf numFmtId="165" fontId="12" fillId="2" borderId="3" xfId="0" applyNumberFormat="1" applyFont="1" applyFill="1" applyBorder="1" applyAlignment="1" applyProtection="1">
      <alignment horizontal="right"/>
      <protection hidden="1"/>
    </xf>
    <xf numFmtId="3" fontId="34" fillId="2" borderId="9" xfId="0" applyNumberFormat="1" applyFont="1" applyFill="1" applyBorder="1" applyProtection="1">
      <protection hidden="1"/>
    </xf>
    <xf numFmtId="164" fontId="34" fillId="2" borderId="94" xfId="0" applyNumberFormat="1" applyFont="1" applyFill="1" applyBorder="1" applyProtection="1">
      <protection hidden="1"/>
    </xf>
    <xf numFmtId="3" fontId="34" fillId="2" borderId="115" xfId="0" applyNumberFormat="1" applyFont="1" applyFill="1" applyBorder="1" applyProtection="1">
      <protection hidden="1"/>
    </xf>
    <xf numFmtId="3" fontId="34" fillId="2" borderId="2" xfId="0" applyNumberFormat="1" applyFont="1" applyFill="1" applyBorder="1" applyProtection="1">
      <protection hidden="1"/>
    </xf>
    <xf numFmtId="3" fontId="34" fillId="2" borderId="24" xfId="0" applyNumberFormat="1" applyFont="1" applyFill="1" applyBorder="1" applyProtection="1">
      <protection hidden="1"/>
    </xf>
    <xf numFmtId="3" fontId="34" fillId="2" borderId="7" xfId="0" applyNumberFormat="1" applyFont="1" applyFill="1" applyBorder="1" applyProtection="1">
      <protection hidden="1"/>
    </xf>
    <xf numFmtId="3" fontId="27" fillId="2" borderId="24" xfId="0" applyNumberFormat="1" applyFont="1" applyFill="1" applyBorder="1" applyProtection="1">
      <protection hidden="1"/>
    </xf>
    <xf numFmtId="3" fontId="34" fillId="2" borderId="3" xfId="0" applyNumberFormat="1" applyFont="1" applyFill="1" applyBorder="1" applyProtection="1">
      <protection hidden="1"/>
    </xf>
    <xf numFmtId="3" fontId="27" fillId="2" borderId="3" xfId="0" applyNumberFormat="1" applyFont="1" applyFill="1" applyBorder="1" applyProtection="1">
      <protection hidden="1"/>
    </xf>
    <xf numFmtId="3" fontId="34" fillId="2" borderId="16" xfId="0" applyNumberFormat="1" applyFont="1" applyFill="1" applyBorder="1" applyProtection="1">
      <protection hidden="1"/>
    </xf>
    <xf numFmtId="3" fontId="27" fillId="2" borderId="121" xfId="0" applyNumberFormat="1" applyFont="1" applyFill="1" applyBorder="1" applyProtection="1">
      <protection hidden="1"/>
    </xf>
    <xf numFmtId="14" fontId="14" fillId="0" borderId="0" xfId="0" applyNumberFormat="1" applyFont="1" applyBorder="1" applyAlignment="1" applyProtection="1">
      <alignment vertical="center"/>
      <protection hidden="1"/>
    </xf>
    <xf numFmtId="49" fontId="11" fillId="0" borderId="38" xfId="0" quotePrefix="1" applyNumberFormat="1" applyFont="1" applyBorder="1" applyAlignment="1" applyProtection="1">
      <alignment horizontal="center"/>
      <protection hidden="1"/>
    </xf>
    <xf numFmtId="165" fontId="0" fillId="0" borderId="9" xfId="0" applyNumberFormat="1" applyBorder="1" applyProtection="1">
      <protection hidden="1"/>
    </xf>
    <xf numFmtId="164" fontId="0" fillId="0" borderId="3" xfId="0" applyNumberFormat="1" applyBorder="1" applyProtection="1">
      <protection hidden="1"/>
    </xf>
    <xf numFmtId="165" fontId="0" fillId="0" borderId="60" xfId="0" applyNumberFormat="1" applyBorder="1" applyProtection="1">
      <protection hidden="1"/>
    </xf>
    <xf numFmtId="167" fontId="0" fillId="0" borderId="3" xfId="0" applyNumberFormat="1" applyBorder="1" applyProtection="1"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3" fontId="12" fillId="3" borderId="47" xfId="0" applyNumberFormat="1" applyFont="1" applyFill="1" applyBorder="1" applyAlignment="1" applyProtection="1">
      <protection hidden="1"/>
    </xf>
    <xf numFmtId="3" fontId="12" fillId="3" borderId="52" xfId="0" applyNumberFormat="1" applyFont="1" applyFill="1" applyBorder="1" applyAlignment="1" applyProtection="1">
      <protection hidden="1"/>
    </xf>
    <xf numFmtId="3" fontId="12" fillId="3" borderId="38" xfId="0" applyNumberFormat="1" applyFont="1" applyFill="1" applyBorder="1" applyAlignment="1" applyProtection="1">
      <protection hidden="1"/>
    </xf>
    <xf numFmtId="3" fontId="12" fillId="3" borderId="0" xfId="0" applyNumberFormat="1" applyFont="1" applyFill="1" applyBorder="1" applyAlignment="1" applyProtection="1">
      <protection hidden="1"/>
    </xf>
    <xf numFmtId="164" fontId="12" fillId="3" borderId="47" xfId="0" applyNumberFormat="1" applyFont="1" applyFill="1" applyBorder="1" applyProtection="1">
      <protection hidden="1"/>
    </xf>
    <xf numFmtId="164" fontId="12" fillId="3" borderId="38" xfId="0" applyNumberFormat="1" applyFont="1" applyFill="1" applyBorder="1" applyProtection="1">
      <protection hidden="1"/>
    </xf>
    <xf numFmtId="3" fontId="12" fillId="3" borderId="31" xfId="0" applyNumberFormat="1" applyFont="1" applyFill="1" applyBorder="1" applyAlignment="1" applyProtection="1">
      <protection hidden="1"/>
    </xf>
    <xf numFmtId="3" fontId="12" fillId="3" borderId="11" xfId="0" applyNumberFormat="1" applyFont="1" applyFill="1" applyBorder="1" applyProtection="1">
      <protection hidden="1"/>
    </xf>
    <xf numFmtId="3" fontId="12" fillId="3" borderId="48" xfId="0" applyNumberFormat="1" applyFont="1" applyFill="1" applyBorder="1" applyAlignment="1" applyProtection="1">
      <protection hidden="1"/>
    </xf>
    <xf numFmtId="164" fontId="12" fillId="3" borderId="31" xfId="0" applyNumberFormat="1" applyFont="1" applyFill="1" applyBorder="1" applyProtection="1">
      <protection hidden="1"/>
    </xf>
    <xf numFmtId="164" fontId="12" fillId="3" borderId="48" xfId="0" applyNumberFormat="1" applyFont="1" applyFill="1" applyBorder="1" applyProtection="1">
      <protection hidden="1"/>
    </xf>
    <xf numFmtId="3" fontId="18" fillId="3" borderId="31" xfId="0" applyNumberFormat="1" applyFont="1" applyFill="1" applyBorder="1" applyAlignment="1" applyProtection="1">
      <protection hidden="1"/>
    </xf>
    <xf numFmtId="3" fontId="18" fillId="3" borderId="11" xfId="0" applyNumberFormat="1" applyFont="1" applyFill="1" applyBorder="1" applyProtection="1">
      <protection hidden="1"/>
    </xf>
    <xf numFmtId="3" fontId="18" fillId="3" borderId="48" xfId="0" applyNumberFormat="1" applyFont="1" applyFill="1" applyBorder="1" applyAlignment="1" applyProtection="1">
      <protection hidden="1"/>
    </xf>
    <xf numFmtId="3" fontId="37" fillId="3" borderId="31" xfId="0" applyNumberFormat="1" applyFont="1" applyFill="1" applyBorder="1" applyAlignment="1" applyProtection="1">
      <protection hidden="1"/>
    </xf>
    <xf numFmtId="3" fontId="37" fillId="3" borderId="11" xfId="0" applyNumberFormat="1" applyFont="1" applyFill="1" applyBorder="1" applyProtection="1">
      <protection hidden="1"/>
    </xf>
    <xf numFmtId="3" fontId="37" fillId="3" borderId="0" xfId="0" applyNumberFormat="1" applyFont="1" applyFill="1" applyBorder="1" applyAlignment="1" applyProtection="1">
      <protection hidden="1"/>
    </xf>
    <xf numFmtId="164" fontId="37" fillId="3" borderId="31" xfId="0" applyNumberFormat="1" applyFont="1" applyFill="1" applyBorder="1" applyProtection="1">
      <protection hidden="1"/>
    </xf>
    <xf numFmtId="164" fontId="37" fillId="3" borderId="48" xfId="0" applyNumberFormat="1" applyFont="1" applyFill="1" applyBorder="1" applyProtection="1">
      <protection hidden="1"/>
    </xf>
    <xf numFmtId="3" fontId="38" fillId="3" borderId="31" xfId="0" applyNumberFormat="1" applyFont="1" applyFill="1" applyBorder="1" applyAlignment="1" applyProtection="1">
      <protection hidden="1"/>
    </xf>
    <xf numFmtId="3" fontId="38" fillId="3" borderId="11" xfId="0" applyNumberFormat="1" applyFont="1" applyFill="1" applyBorder="1" applyProtection="1">
      <protection hidden="1"/>
    </xf>
    <xf numFmtId="3" fontId="38" fillId="3" borderId="0" xfId="0" applyNumberFormat="1" applyFont="1" applyFill="1" applyBorder="1" applyAlignment="1" applyProtection="1">
      <protection hidden="1"/>
    </xf>
    <xf numFmtId="164" fontId="38" fillId="3" borderId="31" xfId="0" applyNumberFormat="1" applyFont="1" applyFill="1" applyBorder="1" applyProtection="1">
      <protection hidden="1"/>
    </xf>
    <xf numFmtId="164" fontId="38" fillId="3" borderId="48" xfId="0" applyNumberFormat="1" applyFont="1" applyFill="1" applyBorder="1" applyProtection="1">
      <protection hidden="1"/>
    </xf>
    <xf numFmtId="3" fontId="12" fillId="3" borderId="11" xfId="0" applyNumberFormat="1" applyFont="1" applyFill="1" applyBorder="1" applyAlignment="1" applyProtection="1">
      <protection hidden="1"/>
    </xf>
    <xf numFmtId="3" fontId="12" fillId="3" borderId="8" xfId="0" applyNumberFormat="1" applyFont="1" applyFill="1" applyBorder="1" applyAlignment="1" applyProtection="1">
      <protection hidden="1"/>
    </xf>
    <xf numFmtId="3" fontId="18" fillId="3" borderId="35" xfId="0" applyNumberFormat="1" applyFont="1" applyFill="1" applyBorder="1" applyAlignment="1" applyProtection="1">
      <protection hidden="1"/>
    </xf>
    <xf numFmtId="3" fontId="18" fillId="3" borderId="4" xfId="0" applyNumberFormat="1" applyFont="1" applyFill="1" applyBorder="1" applyProtection="1">
      <protection hidden="1"/>
    </xf>
    <xf numFmtId="3" fontId="18" fillId="3" borderId="46" xfId="0" applyNumberFormat="1" applyFont="1" applyFill="1" applyBorder="1" applyAlignment="1" applyProtection="1">
      <protection hidden="1"/>
    </xf>
    <xf numFmtId="3" fontId="18" fillId="3" borderId="4" xfId="0" applyNumberFormat="1" applyFont="1" applyFill="1" applyBorder="1" applyAlignment="1" applyProtection="1">
      <protection hidden="1"/>
    </xf>
    <xf numFmtId="3" fontId="18" fillId="3" borderId="21" xfId="0" applyNumberFormat="1" applyFont="1" applyFill="1" applyBorder="1" applyAlignment="1" applyProtection="1">
      <protection hidden="1"/>
    </xf>
    <xf numFmtId="3" fontId="18" fillId="3" borderId="16" xfId="0" applyNumberFormat="1" applyFont="1" applyFill="1" applyBorder="1" applyAlignment="1" applyProtection="1">
      <protection hidden="1"/>
    </xf>
    <xf numFmtId="164" fontId="18" fillId="3" borderId="35" xfId="0" applyNumberFormat="1" applyFont="1" applyFill="1" applyBorder="1" applyProtection="1">
      <protection hidden="1"/>
    </xf>
    <xf numFmtId="164" fontId="18" fillId="3" borderId="46" xfId="0" applyNumberFormat="1" applyFont="1" applyFill="1" applyBorder="1" applyProtection="1">
      <protection hidden="1"/>
    </xf>
    <xf numFmtId="3" fontId="12" fillId="3" borderId="26" xfId="0" applyNumberFormat="1" applyFont="1" applyFill="1" applyBorder="1" applyAlignment="1" applyProtection="1">
      <protection hidden="1"/>
    </xf>
    <xf numFmtId="3" fontId="12" fillId="3" borderId="49" xfId="0" applyNumberFormat="1" applyFont="1" applyFill="1" applyBorder="1" applyAlignment="1" applyProtection="1">
      <protection hidden="1"/>
    </xf>
    <xf numFmtId="3" fontId="12" fillId="3" borderId="63" xfId="0" applyNumberFormat="1" applyFont="1" applyFill="1" applyBorder="1" applyAlignment="1" applyProtection="1">
      <protection hidden="1"/>
    </xf>
    <xf numFmtId="3" fontId="12" fillId="3" borderId="30" xfId="0" applyNumberFormat="1" applyFont="1" applyFill="1" applyBorder="1" applyAlignment="1" applyProtection="1">
      <protection hidden="1"/>
    </xf>
    <xf numFmtId="3" fontId="12" fillId="3" borderId="12" xfId="0" applyNumberFormat="1" applyFont="1" applyFill="1" applyBorder="1" applyProtection="1">
      <protection hidden="1"/>
    </xf>
    <xf numFmtId="3" fontId="18" fillId="3" borderId="30" xfId="0" applyNumberFormat="1" applyFont="1" applyFill="1" applyBorder="1" applyAlignment="1" applyProtection="1">
      <protection hidden="1"/>
    </xf>
    <xf numFmtId="3" fontId="18" fillId="3" borderId="12" xfId="0" applyNumberFormat="1" applyFont="1" applyFill="1" applyBorder="1" applyProtection="1">
      <protection hidden="1"/>
    </xf>
    <xf numFmtId="3" fontId="37" fillId="3" borderId="12" xfId="0" applyNumberFormat="1" applyFont="1" applyFill="1" applyBorder="1" applyProtection="1">
      <protection hidden="1"/>
    </xf>
    <xf numFmtId="3" fontId="37" fillId="3" borderId="8" xfId="0" applyNumberFormat="1" applyFont="1" applyFill="1" applyBorder="1" applyAlignment="1" applyProtection="1">
      <protection hidden="1"/>
    </xf>
    <xf numFmtId="3" fontId="38" fillId="3" borderId="12" xfId="0" applyNumberFormat="1" applyFont="1" applyFill="1" applyBorder="1" applyProtection="1">
      <protection hidden="1"/>
    </xf>
    <xf numFmtId="3" fontId="38" fillId="3" borderId="8" xfId="0" applyNumberFormat="1" applyFont="1" applyFill="1" applyBorder="1" applyAlignment="1" applyProtection="1">
      <protection hidden="1"/>
    </xf>
    <xf numFmtId="3" fontId="12" fillId="3" borderId="12" xfId="0" applyNumberFormat="1" applyFont="1" applyFill="1" applyBorder="1" applyAlignment="1" applyProtection="1">
      <protection hidden="1"/>
    </xf>
    <xf numFmtId="3" fontId="18" fillId="3" borderId="42" xfId="0" applyNumberFormat="1" applyFont="1" applyFill="1" applyBorder="1" applyAlignment="1" applyProtection="1">
      <protection hidden="1"/>
    </xf>
    <xf numFmtId="3" fontId="18" fillId="3" borderId="6" xfId="0" applyNumberFormat="1" applyFont="1" applyFill="1" applyBorder="1" applyProtection="1">
      <protection hidden="1"/>
    </xf>
    <xf numFmtId="3" fontId="18" fillId="3" borderId="6" xfId="0" applyNumberFormat="1" applyFont="1" applyFill="1" applyBorder="1" applyAlignment="1" applyProtection="1">
      <protection hidden="1"/>
    </xf>
    <xf numFmtId="3" fontId="28" fillId="3" borderId="26" xfId="0" applyNumberFormat="1" applyFont="1" applyFill="1" applyBorder="1" applyAlignment="1" applyProtection="1">
      <alignment horizontal="right" vertical="center"/>
      <protection hidden="1"/>
    </xf>
    <xf numFmtId="3" fontId="12" fillId="3" borderId="49" xfId="0" applyNumberFormat="1" applyFont="1" applyFill="1" applyBorder="1" applyAlignment="1" applyProtection="1">
      <alignment vertical="center"/>
      <protection hidden="1"/>
    </xf>
    <xf numFmtId="3" fontId="28" fillId="3" borderId="38" xfId="0" applyNumberFormat="1" applyFont="1" applyFill="1" applyBorder="1" applyAlignment="1" applyProtection="1">
      <alignment horizontal="right" vertical="center"/>
      <protection hidden="1"/>
    </xf>
    <xf numFmtId="3" fontId="12" fillId="3" borderId="63" xfId="0" applyNumberFormat="1" applyFont="1" applyFill="1" applyBorder="1" applyAlignment="1" applyProtection="1">
      <alignment vertical="center"/>
      <protection hidden="1"/>
    </xf>
    <xf numFmtId="164" fontId="28" fillId="3" borderId="47" xfId="0" applyNumberFormat="1" applyFont="1" applyFill="1" applyBorder="1" applyAlignment="1" applyProtection="1">
      <alignment horizontal="right" vertical="center"/>
      <protection hidden="1"/>
    </xf>
    <xf numFmtId="164" fontId="28" fillId="3" borderId="38" xfId="0" applyNumberFormat="1" applyFont="1" applyFill="1" applyBorder="1" applyAlignment="1" applyProtection="1">
      <alignment horizontal="right" vertical="center"/>
      <protection hidden="1"/>
    </xf>
    <xf numFmtId="3" fontId="28" fillId="3" borderId="30" xfId="0" applyNumberFormat="1" applyFont="1" applyFill="1" applyBorder="1" applyAlignment="1" applyProtection="1">
      <alignment horizontal="right" vertical="center"/>
      <protection hidden="1"/>
    </xf>
    <xf numFmtId="3" fontId="12" fillId="3" borderId="12" xfId="0" applyNumberFormat="1" applyFont="1" applyFill="1" applyBorder="1" applyAlignment="1" applyProtection="1">
      <alignment vertical="center"/>
      <protection hidden="1"/>
    </xf>
    <xf numFmtId="3" fontId="28" fillId="3" borderId="48" xfId="0" applyNumberFormat="1" applyFont="1" applyFill="1" applyBorder="1" applyAlignment="1" applyProtection="1">
      <alignment horizontal="right" vertical="center"/>
      <protection hidden="1"/>
    </xf>
    <xf numFmtId="3" fontId="12" fillId="3" borderId="8" xfId="0" applyNumberFormat="1" applyFont="1" applyFill="1" applyBorder="1" applyAlignment="1" applyProtection="1">
      <alignment vertical="center"/>
      <protection hidden="1"/>
    </xf>
    <xf numFmtId="164" fontId="28" fillId="3" borderId="31" xfId="0" applyNumberFormat="1" applyFont="1" applyFill="1" applyBorder="1" applyAlignment="1" applyProtection="1">
      <alignment horizontal="right" vertical="center"/>
      <protection hidden="1"/>
    </xf>
    <xf numFmtId="164" fontId="28" fillId="3" borderId="48" xfId="0" applyNumberFormat="1" applyFont="1" applyFill="1" applyBorder="1" applyAlignment="1" applyProtection="1">
      <alignment horizontal="right" vertical="center"/>
      <protection hidden="1"/>
    </xf>
    <xf numFmtId="3" fontId="29" fillId="3" borderId="30" xfId="0" applyNumberFormat="1" applyFont="1" applyFill="1" applyBorder="1" applyAlignment="1" applyProtection="1">
      <alignment horizontal="right" vertical="center"/>
      <protection hidden="1"/>
    </xf>
    <xf numFmtId="3" fontId="29" fillId="3" borderId="12" xfId="0" applyNumberFormat="1" applyFont="1" applyFill="1" applyBorder="1" applyAlignment="1" applyProtection="1">
      <alignment horizontal="right" vertical="center"/>
      <protection hidden="1"/>
    </xf>
    <xf numFmtId="3" fontId="29" fillId="3" borderId="48" xfId="0" applyNumberFormat="1" applyFont="1" applyFill="1" applyBorder="1" applyAlignment="1" applyProtection="1">
      <alignment horizontal="right" vertical="center"/>
      <protection hidden="1"/>
    </xf>
    <xf numFmtId="164" fontId="29" fillId="3" borderId="31" xfId="0" applyNumberFormat="1" applyFont="1" applyFill="1" applyBorder="1" applyAlignment="1" applyProtection="1">
      <alignment horizontal="right" vertical="center"/>
      <protection hidden="1"/>
    </xf>
    <xf numFmtId="164" fontId="29" fillId="3" borderId="48" xfId="0" applyNumberFormat="1" applyFont="1" applyFill="1" applyBorder="1" applyAlignment="1" applyProtection="1">
      <alignment horizontal="right" vertical="center"/>
      <protection hidden="1"/>
    </xf>
    <xf numFmtId="164" fontId="39" fillId="3" borderId="31" xfId="0" applyNumberFormat="1" applyFont="1" applyFill="1" applyBorder="1" applyAlignment="1" applyProtection="1">
      <alignment horizontal="right" vertical="center"/>
      <protection hidden="1"/>
    </xf>
    <xf numFmtId="164" fontId="39" fillId="3" borderId="48" xfId="0" applyNumberFormat="1" applyFont="1" applyFill="1" applyBorder="1" applyAlignment="1" applyProtection="1">
      <alignment horizontal="right" vertical="center"/>
      <protection hidden="1"/>
    </xf>
    <xf numFmtId="3" fontId="40" fillId="3" borderId="30" xfId="0" applyNumberFormat="1" applyFont="1" applyFill="1" applyBorder="1" applyAlignment="1" applyProtection="1">
      <alignment horizontal="right" vertical="center"/>
      <protection hidden="1"/>
    </xf>
    <xf numFmtId="3" fontId="40" fillId="3" borderId="12" xfId="0" applyNumberFormat="1" applyFont="1" applyFill="1" applyBorder="1" applyAlignment="1" applyProtection="1">
      <alignment horizontal="right" vertical="center"/>
      <protection hidden="1"/>
    </xf>
    <xf numFmtId="3" fontId="40" fillId="3" borderId="48" xfId="0" applyNumberFormat="1" applyFont="1" applyFill="1" applyBorder="1" applyAlignment="1" applyProtection="1">
      <alignment horizontal="right" vertical="center"/>
      <protection hidden="1"/>
    </xf>
    <xf numFmtId="164" fontId="40" fillId="3" borderId="31" xfId="0" applyNumberFormat="1" applyFont="1" applyFill="1" applyBorder="1" applyAlignment="1" applyProtection="1">
      <alignment horizontal="right" vertical="center"/>
      <protection hidden="1"/>
    </xf>
    <xf numFmtId="164" fontId="40" fillId="3" borderId="48" xfId="0" applyNumberFormat="1" applyFont="1" applyFill="1" applyBorder="1" applyAlignment="1" applyProtection="1">
      <alignment horizontal="right" vertical="center"/>
      <protection hidden="1"/>
    </xf>
    <xf numFmtId="3" fontId="28" fillId="3" borderId="47" xfId="0" applyNumberFormat="1" applyFont="1" applyFill="1" applyBorder="1" applyAlignment="1" applyProtection="1">
      <alignment horizontal="right" vertical="center"/>
      <protection hidden="1"/>
    </xf>
    <xf numFmtId="3" fontId="28" fillId="3" borderId="37" xfId="0" applyNumberFormat="1" applyFont="1" applyFill="1" applyBorder="1" applyAlignment="1" applyProtection="1">
      <alignment horizontal="right" vertical="center"/>
      <protection hidden="1"/>
    </xf>
    <xf numFmtId="3" fontId="28" fillId="3" borderId="31" xfId="0" applyNumberFormat="1" applyFont="1" applyFill="1" applyBorder="1" applyAlignment="1" applyProtection="1">
      <alignment horizontal="right" vertical="center"/>
      <protection hidden="1"/>
    </xf>
    <xf numFmtId="3" fontId="28" fillId="3" borderId="0" xfId="0" applyNumberFormat="1" applyFont="1" applyFill="1" applyBorder="1" applyAlignment="1" applyProtection="1">
      <alignment horizontal="right" vertical="center"/>
      <protection hidden="1"/>
    </xf>
    <xf numFmtId="3" fontId="29" fillId="3" borderId="31" xfId="0" applyNumberFormat="1" applyFont="1" applyFill="1" applyBorder="1" applyAlignment="1" applyProtection="1">
      <alignment horizontal="right" vertical="center"/>
      <protection hidden="1"/>
    </xf>
    <xf numFmtId="164" fontId="0" fillId="0" borderId="11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64" fontId="0" fillId="0" borderId="111" xfId="0" applyNumberFormat="1" applyBorder="1" applyAlignment="1" applyProtection="1">
      <alignment vertical="center"/>
      <protection hidden="1"/>
    </xf>
    <xf numFmtId="0" fontId="0" fillId="0" borderId="77" xfId="0" applyBorder="1" applyAlignment="1">
      <alignment vertical="center"/>
    </xf>
    <xf numFmtId="165" fontId="0" fillId="0" borderId="114" xfId="0" applyNumberFormat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165" fontId="0" fillId="0" borderId="112" xfId="0" applyNumberFormat="1" applyBorder="1" applyAlignment="1" applyProtection="1">
      <alignment vertical="center"/>
      <protection locked="0"/>
    </xf>
    <xf numFmtId="0" fontId="0" fillId="0" borderId="83" xfId="0" applyBorder="1" applyAlignment="1">
      <alignment vertical="center"/>
    </xf>
    <xf numFmtId="165" fontId="0" fillId="0" borderId="32" xfId="0" applyNumberForma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164" fontId="0" fillId="0" borderId="61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165" fontId="0" fillId="0" borderId="60" xfId="0" applyNumberFormat="1" applyBorder="1" applyAlignment="1" applyProtection="1">
      <alignment vertical="center"/>
      <protection hidden="1"/>
    </xf>
    <xf numFmtId="165" fontId="0" fillId="0" borderId="3" xfId="0" applyNumberFormat="1" applyBorder="1" applyAlignment="1" applyProtection="1">
      <alignment vertical="center"/>
      <protection hidden="1"/>
    </xf>
    <xf numFmtId="164" fontId="0" fillId="0" borderId="118" xfId="0" applyNumberFormat="1" applyBorder="1" applyAlignment="1" applyProtection="1">
      <alignment vertical="center"/>
      <protection hidden="1"/>
    </xf>
    <xf numFmtId="164" fontId="0" fillId="0" borderId="116" xfId="0" applyNumberFormat="1" applyBorder="1" applyAlignment="1" applyProtection="1">
      <alignment vertical="center"/>
      <protection hidden="1"/>
    </xf>
    <xf numFmtId="165" fontId="0" fillId="3" borderId="15" xfId="0" applyNumberFormat="1" applyFill="1" applyBorder="1" applyAlignment="1" applyProtection="1">
      <alignment vertical="center"/>
      <protection locked="0"/>
    </xf>
    <xf numFmtId="164" fontId="0" fillId="3" borderId="106" xfId="0" applyNumberFormat="1" applyFill="1" applyBorder="1" applyAlignment="1" applyProtection="1">
      <alignment vertical="center"/>
      <protection locked="0"/>
    </xf>
    <xf numFmtId="164" fontId="0" fillId="3" borderId="14" xfId="0" applyNumberFormat="1" applyFill="1" applyBorder="1" applyAlignment="1" applyProtection="1">
      <alignment vertical="center"/>
      <protection locked="0"/>
    </xf>
    <xf numFmtId="164" fontId="0" fillId="3" borderId="77" xfId="0" applyNumberFormat="1" applyFill="1" applyBorder="1" applyAlignment="1" applyProtection="1">
      <alignment vertical="center"/>
      <protection hidden="1"/>
    </xf>
    <xf numFmtId="165" fontId="0" fillId="3" borderId="64" xfId="0" applyNumberFormat="1" applyFill="1" applyBorder="1" applyAlignment="1" applyProtection="1">
      <alignment vertical="center"/>
      <protection locked="0"/>
    </xf>
    <xf numFmtId="165" fontId="0" fillId="3" borderId="84" xfId="0" applyNumberFormat="1" applyFill="1" applyBorder="1" applyAlignment="1" applyProtection="1">
      <alignment vertical="center"/>
      <protection hidden="1"/>
    </xf>
    <xf numFmtId="165" fontId="0" fillId="0" borderId="119" xfId="0" applyNumberFormat="1" applyBorder="1" applyAlignment="1" applyProtection="1">
      <alignment vertical="center"/>
      <protection hidden="1"/>
    </xf>
    <xf numFmtId="165" fontId="0" fillId="0" borderId="120" xfId="0" applyNumberFormat="1" applyBorder="1" applyAlignment="1" applyProtection="1">
      <alignment vertical="center"/>
      <protection hidden="1"/>
    </xf>
    <xf numFmtId="3" fontId="29" fillId="3" borderId="42" xfId="0" applyNumberFormat="1" applyFont="1" applyFill="1" applyBorder="1" applyAlignment="1" applyProtection="1">
      <alignment horizontal="right" vertical="center"/>
      <protection hidden="1"/>
    </xf>
    <xf numFmtId="3" fontId="29" fillId="3" borderId="6" xfId="0" applyNumberFormat="1" applyFont="1" applyFill="1" applyBorder="1" applyAlignment="1" applyProtection="1">
      <alignment horizontal="right" vertical="center"/>
      <protection hidden="1"/>
    </xf>
    <xf numFmtId="3" fontId="29" fillId="3" borderId="46" xfId="0" applyNumberFormat="1" applyFont="1" applyFill="1" applyBorder="1" applyAlignment="1" applyProtection="1">
      <alignment horizontal="right" vertical="center"/>
      <protection hidden="1"/>
    </xf>
    <xf numFmtId="164" fontId="29" fillId="3" borderId="35" xfId="0" applyNumberFormat="1" applyFont="1" applyFill="1" applyBorder="1" applyAlignment="1" applyProtection="1">
      <alignment horizontal="right" vertical="center"/>
      <protection hidden="1"/>
    </xf>
    <xf numFmtId="164" fontId="29" fillId="3" borderId="46" xfId="0" applyNumberFormat="1" applyFont="1" applyFill="1" applyBorder="1" applyAlignment="1" applyProtection="1">
      <alignment horizontal="right" vertical="center"/>
      <protection hidden="1"/>
    </xf>
    <xf numFmtId="3" fontId="28" fillId="3" borderId="55" xfId="0" applyNumberFormat="1" applyFont="1" applyFill="1" applyBorder="1" applyAlignment="1" applyProtection="1">
      <alignment horizontal="right" vertical="center"/>
      <protection hidden="1"/>
    </xf>
    <xf numFmtId="3" fontId="28" fillId="3" borderId="56" xfId="0" applyNumberFormat="1" applyFont="1" applyFill="1" applyBorder="1" applyAlignment="1" applyProtection="1">
      <alignment horizontal="right" vertical="center"/>
      <protection hidden="1"/>
    </xf>
    <xf numFmtId="3" fontId="29" fillId="3" borderId="0" xfId="0" applyNumberFormat="1" applyFont="1" applyFill="1" applyBorder="1" applyAlignment="1" applyProtection="1">
      <alignment horizontal="right" vertical="center"/>
      <protection hidden="1"/>
    </xf>
    <xf numFmtId="3" fontId="29" fillId="3" borderId="56" xfId="0" applyNumberFormat="1" applyFont="1" applyFill="1" applyBorder="1" applyAlignment="1" applyProtection="1">
      <alignment horizontal="right" vertical="center"/>
      <protection hidden="1"/>
    </xf>
    <xf numFmtId="3" fontId="28" fillId="3" borderId="8" xfId="0" applyNumberFormat="1" applyFont="1" applyFill="1" applyBorder="1" applyAlignment="1" applyProtection="1">
      <alignment horizontal="right" vertical="center"/>
      <protection hidden="1"/>
    </xf>
    <xf numFmtId="3" fontId="29" fillId="3" borderId="21" xfId="0" applyNumberFormat="1" applyFont="1" applyFill="1" applyBorder="1" applyAlignment="1" applyProtection="1">
      <alignment horizontal="right" vertical="center"/>
      <protection hidden="1"/>
    </xf>
    <xf numFmtId="3" fontId="29" fillId="3" borderId="57" xfId="0" applyNumberFormat="1" applyFont="1" applyFill="1" applyBorder="1" applyAlignment="1" applyProtection="1">
      <alignment horizontal="right" vertical="center"/>
      <protection hidden="1"/>
    </xf>
    <xf numFmtId="3" fontId="29" fillId="3" borderId="35" xfId="0" applyNumberFormat="1" applyFont="1" applyFill="1" applyBorder="1" applyAlignment="1" applyProtection="1">
      <alignment horizontal="right" vertical="center"/>
      <protection hidden="1"/>
    </xf>
    <xf numFmtId="49" fontId="11" fillId="3" borderId="47" xfId="0" applyNumberFormat="1" applyFont="1" applyFill="1" applyBorder="1" applyAlignment="1" applyProtection="1">
      <alignment horizontal="centerContinuous"/>
      <protection hidden="1"/>
    </xf>
    <xf numFmtId="49" fontId="11" fillId="3" borderId="55" xfId="0" applyNumberFormat="1" applyFont="1" applyFill="1" applyBorder="1" applyAlignment="1" applyProtection="1">
      <alignment horizontal="centerContinuous"/>
      <protection hidden="1"/>
    </xf>
    <xf numFmtId="14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8" fillId="0" borderId="50" xfId="0" quotePrefix="1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16" fillId="0" borderId="0" xfId="0" applyFont="1" applyAlignment="1" applyProtection="1">
      <alignment horizontal="center"/>
      <protection hidden="1"/>
    </xf>
    <xf numFmtId="49" fontId="11" fillId="3" borderId="26" xfId="0" quotePrefix="1" applyNumberFormat="1" applyFont="1" applyFill="1" applyBorder="1" applyAlignment="1" applyProtection="1">
      <alignment horizontal="center"/>
      <protection hidden="1"/>
    </xf>
    <xf numFmtId="49" fontId="11" fillId="3" borderId="38" xfId="0" quotePrefix="1" applyNumberFormat="1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9" fontId="11" fillId="0" borderId="22" xfId="0" quotePrefix="1" applyNumberFormat="1" applyFont="1" applyBorder="1" applyAlignment="1" applyProtection="1">
      <alignment horizontal="center"/>
      <protection hidden="1"/>
    </xf>
    <xf numFmtId="49" fontId="11" fillId="0" borderId="23" xfId="0" quotePrefix="1" applyNumberFormat="1" applyFont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6" fillId="0" borderId="50" xfId="0" applyNumberFormat="1" applyFont="1" applyBorder="1" applyAlignment="1" applyProtection="1">
      <alignment horizontal="center" vertical="center"/>
      <protection hidden="1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14" fontId="8" fillId="0" borderId="0" xfId="0" applyNumberFormat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/>
      <protection hidden="1"/>
    </xf>
    <xf numFmtId="49" fontId="12" fillId="0" borderId="23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8" fillId="0" borderId="32" xfId="0" quotePrefix="1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8" fillId="0" borderId="11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2" fillId="0" borderId="31" xfId="0" quotePrefix="1" applyFont="1" applyBorder="1" applyAlignment="1" applyProtection="1">
      <alignment horizontal="left" vertical="center"/>
      <protection hidden="1"/>
    </xf>
    <xf numFmtId="0" fontId="6" fillId="0" borderId="47" xfId="0" applyFont="1" applyBorder="1" applyAlignment="1" applyProtection="1">
      <alignment horizontal="left" vertical="center"/>
      <protection hidden="1"/>
    </xf>
    <xf numFmtId="0" fontId="0" fillId="0" borderId="31" xfId="0" applyBorder="1" applyAlignment="1">
      <alignment vertical="center"/>
    </xf>
    <xf numFmtId="0" fontId="0" fillId="0" borderId="91" xfId="0" applyBorder="1" applyAlignment="1">
      <alignment vertical="center"/>
    </xf>
  </cellXfs>
  <cellStyles count="3">
    <cellStyle name="Hypertextový odkaz" xfId="1" builtinId="8"/>
    <cellStyle name="Normální" xfId="0" builtinId="0"/>
    <cellStyle name="Sledovaný hypertextový odkaz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lk\AppData\Local\Microsoft\Windows\Temporary%20Internet%20Files\Content.Outlook\C8UZ3ZYD\Teritori&#225;ln&#237;%20struktura%20zahrani&#269;n&#237;ho%20obchodu%20&#268;R%20za%20leden%20-%20&#345;&#237;jen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wnload.mpo.cz/p2/INTERNET/Tabulky%202011/TABULKY2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seskup.Kč"/>
      <sheetName val="seskup.USD"/>
      <sheetName val="seskup.EUR"/>
      <sheetName val="měs_načít"/>
      <sheetName val="měs_jed"/>
      <sheetName val="země"/>
      <sheetName val="zeme_prioritni"/>
      <sheetName val="zboží"/>
      <sheetName val="měs_index_v"/>
      <sheetName val="měs_index_d"/>
      <sheetName val="měs_index_v_USD"/>
      <sheetName val="měs_index_d_USD"/>
      <sheetName val="měs_index_v_EUR"/>
      <sheetName val="měs_index_d_EUR"/>
      <sheetName val="měs_obrat"/>
      <sheetName val="měs_obrat_USD"/>
      <sheetName val="měs_obrat_EUR"/>
      <sheetName val="vysvetlivky"/>
      <sheetName val="seskupeni"/>
      <sheetName val="kurz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318482</v>
          </cell>
          <cell r="D6">
            <v>333171</v>
          </cell>
          <cell r="E6">
            <v>350933</v>
          </cell>
          <cell r="F6">
            <v>341190</v>
          </cell>
          <cell r="G6">
            <v>328286</v>
          </cell>
          <cell r="H6">
            <v>349080</v>
          </cell>
          <cell r="I6">
            <v>278421</v>
          </cell>
          <cell r="J6">
            <v>310859</v>
          </cell>
          <cell r="K6">
            <v>350398</v>
          </cell>
          <cell r="L6">
            <v>341342</v>
          </cell>
        </row>
        <row r="7">
          <cell r="C7">
            <v>299082</v>
          </cell>
          <cell r="D7">
            <v>306664</v>
          </cell>
          <cell r="E7">
            <v>347038</v>
          </cell>
          <cell r="F7">
            <v>323558</v>
          </cell>
          <cell r="G7">
            <v>299359</v>
          </cell>
          <cell r="H7">
            <v>340730</v>
          </cell>
          <cell r="I7">
            <v>323741</v>
          </cell>
          <cell r="J7">
            <v>268647</v>
          </cell>
          <cell r="K7">
            <v>355043</v>
          </cell>
          <cell r="L7">
            <v>364893</v>
          </cell>
          <cell r="M7">
            <v>350770</v>
          </cell>
          <cell r="N7">
            <v>303723</v>
          </cell>
        </row>
      </sheetData>
      <sheetData sheetId="10">
        <row r="6">
          <cell r="C6">
            <v>267635</v>
          </cell>
          <cell r="D6">
            <v>287871</v>
          </cell>
          <cell r="E6">
            <v>299059</v>
          </cell>
          <cell r="F6">
            <v>287786</v>
          </cell>
          <cell r="G6">
            <v>286760</v>
          </cell>
          <cell r="H6">
            <v>302126</v>
          </cell>
          <cell r="I6">
            <v>252490</v>
          </cell>
          <cell r="J6">
            <v>277358</v>
          </cell>
          <cell r="K6">
            <v>302614</v>
          </cell>
          <cell r="L6">
            <v>293921</v>
          </cell>
        </row>
        <row r="7">
          <cell r="C7">
            <v>265996</v>
          </cell>
          <cell r="D7">
            <v>271940</v>
          </cell>
          <cell r="E7">
            <v>307403</v>
          </cell>
          <cell r="F7">
            <v>279305</v>
          </cell>
          <cell r="G7">
            <v>273204</v>
          </cell>
          <cell r="H7">
            <v>303283</v>
          </cell>
          <cell r="I7">
            <v>288903</v>
          </cell>
          <cell r="J7">
            <v>252209</v>
          </cell>
          <cell r="K7">
            <v>312565</v>
          </cell>
          <cell r="L7">
            <v>318808</v>
          </cell>
          <cell r="M7">
            <v>313775</v>
          </cell>
          <cell r="N7">
            <v>289609</v>
          </cell>
        </row>
      </sheetData>
      <sheetData sheetId="11">
        <row r="6">
          <cell r="C6">
            <v>12797</v>
          </cell>
          <cell r="D6">
            <v>13667</v>
          </cell>
          <cell r="E6">
            <v>14398</v>
          </cell>
          <cell r="F6">
            <v>14314</v>
          </cell>
          <cell r="G6">
            <v>13739</v>
          </cell>
          <cell r="H6">
            <v>14485</v>
          </cell>
          <cell r="I6">
            <v>11394</v>
          </cell>
          <cell r="J6">
            <v>12897</v>
          </cell>
          <cell r="K6">
            <v>14539</v>
          </cell>
          <cell r="L6">
            <v>13935</v>
          </cell>
        </row>
        <row r="7">
          <cell r="C7">
            <v>12455</v>
          </cell>
          <cell r="D7">
            <v>12607</v>
          </cell>
          <cell r="E7">
            <v>13734</v>
          </cell>
          <cell r="F7">
            <v>12715</v>
          </cell>
          <cell r="G7">
            <v>12177</v>
          </cell>
          <cell r="H7">
            <v>13990</v>
          </cell>
          <cell r="I7">
            <v>13139</v>
          </cell>
          <cell r="J7">
            <v>11066</v>
          </cell>
          <cell r="K7">
            <v>14715</v>
          </cell>
          <cell r="L7">
            <v>15133</v>
          </cell>
          <cell r="M7">
            <v>13929</v>
          </cell>
          <cell r="N7">
            <v>12219</v>
          </cell>
        </row>
      </sheetData>
      <sheetData sheetId="12">
        <row r="6">
          <cell r="C6">
            <v>12797</v>
          </cell>
          <cell r="D6">
            <v>13667</v>
          </cell>
          <cell r="E6">
            <v>14398</v>
          </cell>
          <cell r="F6">
            <v>14314</v>
          </cell>
          <cell r="G6">
            <v>13739</v>
          </cell>
          <cell r="H6">
            <v>14485</v>
          </cell>
          <cell r="I6">
            <v>11394</v>
          </cell>
          <cell r="J6">
            <v>12897</v>
          </cell>
          <cell r="K6">
            <v>14539</v>
          </cell>
          <cell r="L6">
            <v>13935</v>
          </cell>
        </row>
        <row r="7">
          <cell r="C7">
            <v>12455</v>
          </cell>
          <cell r="D7">
            <v>12607</v>
          </cell>
          <cell r="E7">
            <v>13734</v>
          </cell>
          <cell r="F7">
            <v>12715</v>
          </cell>
          <cell r="G7">
            <v>12177</v>
          </cell>
          <cell r="H7">
            <v>13990</v>
          </cell>
          <cell r="I7">
            <v>13139</v>
          </cell>
          <cell r="J7">
            <v>11066</v>
          </cell>
          <cell r="K7">
            <v>14715</v>
          </cell>
          <cell r="L7">
            <v>15133</v>
          </cell>
          <cell r="M7">
            <v>13929</v>
          </cell>
          <cell r="N7">
            <v>12219</v>
          </cell>
        </row>
      </sheetData>
      <sheetData sheetId="13">
        <row r="6">
          <cell r="C6">
            <v>11784</v>
          </cell>
          <cell r="D6">
            <v>12322</v>
          </cell>
          <cell r="E6">
            <v>12973</v>
          </cell>
          <cell r="F6">
            <v>12622</v>
          </cell>
          <cell r="G6">
            <v>12147</v>
          </cell>
          <cell r="H6">
            <v>12900</v>
          </cell>
          <cell r="I6">
            <v>10297</v>
          </cell>
          <cell r="J6">
            <v>11503</v>
          </cell>
          <cell r="K6">
            <v>12968</v>
          </cell>
          <cell r="L6">
            <v>12632</v>
          </cell>
        </row>
        <row r="7">
          <cell r="C7">
            <v>10722</v>
          </cell>
          <cell r="D7">
            <v>11108</v>
          </cell>
          <cell r="E7">
            <v>12675</v>
          </cell>
          <cell r="F7">
            <v>11790</v>
          </cell>
          <cell r="G7">
            <v>10927</v>
          </cell>
          <cell r="H7">
            <v>12478</v>
          </cell>
          <cell r="I7">
            <v>11950</v>
          </cell>
          <cell r="J7">
            <v>9935</v>
          </cell>
          <cell r="K7">
            <v>13110</v>
          </cell>
          <cell r="L7">
            <v>13463</v>
          </cell>
          <cell r="M7">
            <v>12972</v>
          </cell>
          <cell r="N7">
            <v>11238</v>
          </cell>
        </row>
      </sheetData>
      <sheetData sheetId="14">
        <row r="6">
          <cell r="C6">
            <v>9903</v>
          </cell>
          <cell r="D6">
            <v>10647</v>
          </cell>
          <cell r="E6">
            <v>11055</v>
          </cell>
          <cell r="F6">
            <v>10647</v>
          </cell>
          <cell r="G6">
            <v>10611</v>
          </cell>
          <cell r="H6">
            <v>11165</v>
          </cell>
          <cell r="I6">
            <v>9338</v>
          </cell>
          <cell r="J6">
            <v>10263</v>
          </cell>
          <cell r="K6">
            <v>11199</v>
          </cell>
          <cell r="L6">
            <v>10878</v>
          </cell>
        </row>
        <row r="7">
          <cell r="C7">
            <v>9536</v>
          </cell>
          <cell r="D7">
            <v>9850</v>
          </cell>
          <cell r="E7">
            <v>11228</v>
          </cell>
          <cell r="F7">
            <v>10178</v>
          </cell>
          <cell r="G7">
            <v>9972</v>
          </cell>
          <cell r="H7">
            <v>11107</v>
          </cell>
          <cell r="I7">
            <v>10664</v>
          </cell>
          <cell r="J7">
            <v>9327</v>
          </cell>
          <cell r="K7">
            <v>11541</v>
          </cell>
          <cell r="L7">
            <v>11763</v>
          </cell>
          <cell r="M7">
            <v>11604</v>
          </cell>
          <cell r="N7">
            <v>10716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skup."/>
      <sheetName val="země"/>
      <sheetName val="zboží"/>
      <sheetName val="měsíce_v"/>
      <sheetName val="měsíce_d"/>
      <sheetName val="měs_v_USD"/>
      <sheetName val="měs_d_USD"/>
      <sheetName val="měs_v_eur"/>
      <sheetName val="měs_d_eur"/>
      <sheetName val="měs_načít"/>
      <sheetName val="měs_jed"/>
    </sheetNames>
    <sheetDataSet>
      <sheetData sheetId="0" refreshError="1">
        <row r="9">
          <cell r="D9">
            <v>3161724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/>
  </sheetViews>
  <sheetFormatPr defaultRowHeight="12.75" x14ac:dyDescent="0.2"/>
  <cols>
    <col min="1" max="1" width="5.7109375" customWidth="1"/>
    <col min="2" max="2" width="70.85546875" bestFit="1" customWidth="1"/>
  </cols>
  <sheetData>
    <row r="1" spans="1:2" ht="40.5" customHeight="1" thickBot="1" x14ac:dyDescent="0.25">
      <c r="B1" s="359" t="s">
        <v>133</v>
      </c>
    </row>
    <row r="2" spans="1:2" ht="25.5" customHeight="1" thickTop="1" x14ac:dyDescent="0.2">
      <c r="B2" s="294" t="s">
        <v>156</v>
      </c>
    </row>
    <row r="3" spans="1:2" ht="20.25" customHeight="1" x14ac:dyDescent="0.2">
      <c r="B3" s="294" t="s">
        <v>158</v>
      </c>
    </row>
    <row r="4" spans="1:2" ht="20.25" customHeight="1" x14ac:dyDescent="0.2">
      <c r="A4" s="526"/>
      <c r="B4" s="527" t="s">
        <v>157</v>
      </c>
    </row>
    <row r="5" spans="1:2" ht="20.25" customHeight="1" x14ac:dyDescent="0.2">
      <c r="A5" s="526"/>
      <c r="B5" s="527" t="s">
        <v>162</v>
      </c>
    </row>
    <row r="6" spans="1:2" ht="20.25" customHeight="1" x14ac:dyDescent="0.2">
      <c r="A6" s="526"/>
      <c r="B6" s="527" t="s">
        <v>162</v>
      </c>
    </row>
    <row r="7" spans="1:2" ht="20.25" customHeight="1" x14ac:dyDescent="0.2">
      <c r="A7" s="526"/>
      <c r="B7" s="527" t="s">
        <v>69</v>
      </c>
    </row>
    <row r="8" spans="1:2" ht="20.25" customHeight="1" x14ac:dyDescent="0.2">
      <c r="A8" s="526"/>
      <c r="B8" s="527" t="s">
        <v>85</v>
      </c>
    </row>
    <row r="9" spans="1:2" ht="17.25" customHeight="1" x14ac:dyDescent="0.2">
      <c r="A9" s="526"/>
      <c r="B9" s="527" t="s">
        <v>163</v>
      </c>
    </row>
    <row r="10" spans="1:2" ht="20.25" customHeight="1" x14ac:dyDescent="0.2">
      <c r="A10" s="526"/>
      <c r="B10" s="527" t="s">
        <v>164</v>
      </c>
    </row>
    <row r="11" spans="1:2" ht="20.25" customHeight="1" x14ac:dyDescent="0.2">
      <c r="A11" s="526"/>
      <c r="B11" s="527" t="s">
        <v>165</v>
      </c>
    </row>
    <row r="12" spans="1:2" ht="20.25" customHeight="1" x14ac:dyDescent="0.2">
      <c r="A12" s="526"/>
      <c r="B12" s="527" t="s">
        <v>166</v>
      </c>
    </row>
    <row r="13" spans="1:2" ht="20.25" customHeight="1" x14ac:dyDescent="0.2">
      <c r="A13" s="526"/>
      <c r="B13" s="527" t="s">
        <v>167</v>
      </c>
    </row>
    <row r="14" spans="1:2" ht="20.25" customHeight="1" x14ac:dyDescent="0.2">
      <c r="A14" s="526"/>
      <c r="B14" s="527" t="s">
        <v>168</v>
      </c>
    </row>
    <row r="15" spans="1:2" ht="20.25" customHeight="1" x14ac:dyDescent="0.2">
      <c r="A15" s="526"/>
      <c r="B15" s="527" t="s">
        <v>169</v>
      </c>
    </row>
    <row r="16" spans="1:2" ht="20.25" customHeight="1" x14ac:dyDescent="0.2">
      <c r="A16" s="526"/>
      <c r="B16" s="527" t="s">
        <v>170</v>
      </c>
    </row>
    <row r="17" spans="1:2" ht="20.25" customHeight="1" x14ac:dyDescent="0.2">
      <c r="A17" s="526"/>
      <c r="B17" s="527" t="s">
        <v>171</v>
      </c>
    </row>
    <row r="18" spans="1:2" ht="20.25" customHeight="1" x14ac:dyDescent="0.2"/>
    <row r="19" spans="1:2" ht="20.25" customHeight="1" x14ac:dyDescent="0.2"/>
    <row r="20" spans="1:2" x14ac:dyDescent="0.2">
      <c r="B20" s="295"/>
    </row>
    <row r="21" spans="1:2" x14ac:dyDescent="0.2">
      <c r="B21" s="295"/>
    </row>
    <row r="22" spans="1:2" x14ac:dyDescent="0.2">
      <c r="B22" s="295"/>
    </row>
  </sheetData>
  <phoneticPr fontId="0" type="noConversion"/>
  <hyperlinks>
    <hyperlink ref="B2" location="'regions CZK'!A1" display="Foreign trade by group of countries (in mill. CZK)"/>
    <hyperlink ref="B7" location="countries!A1" display="Foreign trade by selected countries"/>
    <hyperlink ref="B8" location="SITC!A1" display="Foreign trade by sections of SITC"/>
    <hyperlink ref="B9" location="'export-index_CZK'!A1" display="Exports in individual months of 2009 and 2010 (in mill. CZK)"/>
    <hyperlink ref="B10" location="'import-index_CZK'!A1" display="Imports in individual months of 2009 and 2010 (in mill. CZK)"/>
    <hyperlink ref="B11" location="'export-index_USD'!A1" display="Exports in individual months of 2009 and 2010 (in mill. USD)"/>
    <hyperlink ref="B12" location="'import-index_USD'!A1" display="Imports in individual months of 2009 and 2010 (in mill. USD)"/>
    <hyperlink ref="B13" location="'export-index_EUR'!A1" display="Exports in individual months of 2009 and 2010 (in mill. EUR)"/>
    <hyperlink ref="B14" location="'import-index_EUR'!A1" display="Imports in individual months of 2009 and 2010 (in mill. EUR)"/>
    <hyperlink ref="B5" location="months1!A1" display="Foreign trade in individual months of 2009 and 2010 (overall data)"/>
    <hyperlink ref="B6" location="months2!A1" display="Foreign trade in individual months of 2009 and 2010"/>
    <hyperlink ref="B15" location="turnover_CZK!A1" display="Foreign trade by group of countries in individual months of 2010 (in mill. CZK)"/>
    <hyperlink ref="B16" location="turnover_USD!A1" display="Foreign trade by group of countries in individual months of 2010 (in mill. USD)"/>
    <hyperlink ref="B17" location="'import-index_EUR'!A1" display="Foreign trade by group of countries in individual months of 2010 (in mill. EUR)"/>
    <hyperlink ref="B3" location="'regions USD'!A1" display="Foreign trade by group countries (in mill. USD)"/>
    <hyperlink ref="B4" location="'regions EUR'!A1" display="Foreign trade by group of countries (in mill. EUR)"/>
  </hyperlinks>
  <pageMargins left="0.93" right="0.78740157499999996" top="1.35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7.85546875" style="3" customWidth="1"/>
    <col min="2" max="2" width="5.85546875" style="3" customWidth="1"/>
    <col min="3" max="3" width="8.140625" style="3" customWidth="1"/>
    <col min="4" max="14" width="7.28515625" style="3" customWidth="1"/>
    <col min="15" max="15" width="8.85546875" style="3" customWidth="1"/>
    <col min="16" max="16" width="8.7109375" style="3" hidden="1" customWidth="1"/>
    <col min="17" max="17" width="16.85546875" style="3" customWidth="1"/>
    <col min="18" max="18" width="8.85546875" style="3" hidden="1" customWidth="1"/>
    <col min="19" max="16384" width="8.85546875" style="3"/>
  </cols>
  <sheetData>
    <row r="1" spans="1:25" ht="14.25" x14ac:dyDescent="0.2">
      <c r="A1" s="293" t="s">
        <v>134</v>
      </c>
    </row>
    <row r="2" spans="1:25" ht="24" customHeight="1" x14ac:dyDescent="0.2">
      <c r="A2" s="754" t="s">
        <v>189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42"/>
      <c r="R2" s="2"/>
    </row>
    <row r="3" spans="1:25" s="47" customFormat="1" ht="18" customHeight="1" x14ac:dyDescent="0.25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45"/>
      <c r="R3" s="45"/>
      <c r="S3" s="46"/>
      <c r="T3" s="1"/>
      <c r="V3" s="48"/>
      <c r="W3" s="48"/>
      <c r="X3" s="48"/>
      <c r="Y3" s="48"/>
    </row>
    <row r="4" spans="1:25" ht="15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529"/>
      <c r="O4" s="78" t="s">
        <v>118</v>
      </c>
      <c r="R4" s="2"/>
    </row>
    <row r="5" spans="1:25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80" t="s">
        <v>15</v>
      </c>
      <c r="N5" s="81" t="s">
        <v>16</v>
      </c>
      <c r="O5" s="82" t="s">
        <v>17</v>
      </c>
      <c r="P5" s="509" t="s">
        <v>192</v>
      </c>
      <c r="Q5" s="113"/>
      <c r="R5" s="2"/>
    </row>
    <row r="6" spans="1:25" ht="12.75" customHeight="1" x14ac:dyDescent="0.2">
      <c r="A6" s="83"/>
      <c r="B6" s="559">
        <v>2016</v>
      </c>
      <c r="C6" s="555">
        <v>267635</v>
      </c>
      <c r="D6" s="555">
        <v>287871</v>
      </c>
      <c r="E6" s="555">
        <v>299059</v>
      </c>
      <c r="F6" s="213">
        <v>287786</v>
      </c>
      <c r="G6" s="213">
        <v>286760</v>
      </c>
      <c r="H6" s="213">
        <v>302126</v>
      </c>
      <c r="I6" s="213">
        <v>252490</v>
      </c>
      <c r="J6" s="213">
        <v>277358</v>
      </c>
      <c r="K6" s="213">
        <v>302614</v>
      </c>
      <c r="L6" s="213">
        <v>293921</v>
      </c>
      <c r="M6" s="213"/>
      <c r="N6" s="556"/>
      <c r="O6" s="203"/>
      <c r="P6" s="560">
        <v>2857620</v>
      </c>
      <c r="Q6" s="95"/>
      <c r="R6" s="4" t="str">
        <f>IF(N9+N21+N24+N30+N33=N6,"OK","CHYBA")</f>
        <v>OK</v>
      </c>
      <c r="T6" s="4"/>
    </row>
    <row r="7" spans="1:25" ht="12.75" customHeight="1" x14ac:dyDescent="0.2">
      <c r="A7" s="85" t="s">
        <v>95</v>
      </c>
      <c r="B7" s="100">
        <v>2015</v>
      </c>
      <c r="C7" s="555">
        <v>265996</v>
      </c>
      <c r="D7" s="555">
        <v>271940</v>
      </c>
      <c r="E7" s="555">
        <v>307403</v>
      </c>
      <c r="F7" s="555">
        <v>279305</v>
      </c>
      <c r="G7" s="555">
        <v>273204</v>
      </c>
      <c r="H7" s="555">
        <v>303283</v>
      </c>
      <c r="I7" s="555">
        <v>288903</v>
      </c>
      <c r="J7" s="555">
        <v>252209</v>
      </c>
      <c r="K7" s="555">
        <v>312565</v>
      </c>
      <c r="L7" s="555">
        <v>318808</v>
      </c>
      <c r="M7" s="555">
        <v>313775</v>
      </c>
      <c r="N7" s="555">
        <v>289609</v>
      </c>
      <c r="O7" s="203">
        <v>3477000</v>
      </c>
      <c r="P7" s="560">
        <v>2873616</v>
      </c>
      <c r="Q7" s="95"/>
      <c r="R7" s="4" t="str">
        <f>IF(N10+N22+N25+N31+N34=N7,"OK","CHYBA")</f>
        <v>CHYBA</v>
      </c>
      <c r="T7" s="4"/>
    </row>
    <row r="8" spans="1:25" ht="12.75" customHeight="1" x14ac:dyDescent="0.2">
      <c r="A8" s="86"/>
      <c r="B8" s="561" t="s">
        <v>0</v>
      </c>
      <c r="C8" s="14">
        <v>100.61617467931849</v>
      </c>
      <c r="D8" s="14">
        <v>105.85827756122674</v>
      </c>
      <c r="E8" s="14">
        <v>97.285647830372511</v>
      </c>
      <c r="F8" s="14">
        <v>103.03646551261166</v>
      </c>
      <c r="G8" s="14">
        <v>104.96186000204975</v>
      </c>
      <c r="H8" s="14">
        <v>99.618508126073664</v>
      </c>
      <c r="I8" s="14">
        <v>87.396115651273959</v>
      </c>
      <c r="J8" s="14">
        <v>109.97149189759287</v>
      </c>
      <c r="K8" s="14">
        <v>96.81634220082222</v>
      </c>
      <c r="L8" s="14">
        <v>92.193734159745048</v>
      </c>
      <c r="M8" s="14"/>
      <c r="N8" s="562"/>
      <c r="O8" s="12"/>
      <c r="P8" s="563">
        <v>99.443349424557766</v>
      </c>
      <c r="Q8" s="18"/>
    </row>
    <row r="9" spans="1:25" ht="12.75" customHeight="1" x14ac:dyDescent="0.2">
      <c r="A9" s="88"/>
      <c r="B9" s="100">
        <v>2016</v>
      </c>
      <c r="C9" s="555">
        <v>195567</v>
      </c>
      <c r="D9" s="555">
        <v>217684</v>
      </c>
      <c r="E9" s="555">
        <v>220801</v>
      </c>
      <c r="F9" s="96">
        <v>217428</v>
      </c>
      <c r="G9" s="96">
        <v>216880</v>
      </c>
      <c r="H9" s="96">
        <v>226342</v>
      </c>
      <c r="I9" s="96">
        <v>189930</v>
      </c>
      <c r="J9" s="96">
        <v>204673</v>
      </c>
      <c r="K9" s="96">
        <v>226539</v>
      </c>
      <c r="L9" s="96">
        <v>218008</v>
      </c>
      <c r="M9" s="96"/>
      <c r="N9" s="556"/>
      <c r="O9" s="203"/>
      <c r="P9" s="560">
        <v>2133852</v>
      </c>
      <c r="Q9" s="95"/>
      <c r="R9" s="5" t="e">
        <f>IF(P9='regions CZK'!#REF!,"OK","CHYBA")</f>
        <v>#REF!</v>
      </c>
    </row>
    <row r="10" spans="1:25" ht="12.75" customHeight="1" x14ac:dyDescent="0.2">
      <c r="A10" s="88" t="s">
        <v>126</v>
      </c>
      <c r="B10" s="100">
        <v>2015</v>
      </c>
      <c r="C10" s="555">
        <v>185616</v>
      </c>
      <c r="D10" s="555">
        <v>199478</v>
      </c>
      <c r="E10" s="555">
        <v>224974</v>
      </c>
      <c r="F10" s="555">
        <v>207984</v>
      </c>
      <c r="G10" s="555">
        <v>199788</v>
      </c>
      <c r="H10" s="555">
        <v>225092</v>
      </c>
      <c r="I10" s="555">
        <v>210763</v>
      </c>
      <c r="J10" s="555">
        <v>179821</v>
      </c>
      <c r="K10" s="555">
        <v>218988</v>
      </c>
      <c r="L10" s="555">
        <v>229963</v>
      </c>
      <c r="M10" s="555">
        <v>227177</v>
      </c>
      <c r="N10" s="555">
        <v>202963</v>
      </c>
      <c r="O10" s="203">
        <v>2512607</v>
      </c>
      <c r="P10" s="560">
        <v>2082467</v>
      </c>
      <c r="Q10" s="95"/>
      <c r="R10" s="5" t="e">
        <f>IF(P10='regions CZK'!#REF!,"OK","CHYBA")</f>
        <v>#REF!</v>
      </c>
    </row>
    <row r="11" spans="1:25" ht="12.75" customHeight="1" x14ac:dyDescent="0.2">
      <c r="A11" s="89" t="s">
        <v>101</v>
      </c>
      <c r="B11" s="561" t="s">
        <v>0</v>
      </c>
      <c r="C11" s="14">
        <v>105.36106801137832</v>
      </c>
      <c r="D11" s="14">
        <v>109.12682100281734</v>
      </c>
      <c r="E11" s="14">
        <v>98.145118991527909</v>
      </c>
      <c r="F11" s="14">
        <v>104.5407339026079</v>
      </c>
      <c r="G11" s="14">
        <v>108.55506837247482</v>
      </c>
      <c r="H11" s="14">
        <v>100.55532848790716</v>
      </c>
      <c r="I11" s="14">
        <v>90.115437719144253</v>
      </c>
      <c r="J11" s="14">
        <v>113.82041029690637</v>
      </c>
      <c r="K11" s="14">
        <v>103.44813414433666</v>
      </c>
      <c r="L11" s="14">
        <v>94.801337606484523</v>
      </c>
      <c r="M11" s="14"/>
      <c r="N11" s="562"/>
      <c r="O11" s="12"/>
      <c r="P11" s="563">
        <v>102.46750608773152</v>
      </c>
      <c r="Q11" s="18"/>
    </row>
    <row r="12" spans="1:25" ht="12.75" customHeight="1" x14ac:dyDescent="0.2">
      <c r="A12" s="90"/>
      <c r="B12" s="100">
        <v>2016</v>
      </c>
      <c r="C12" s="555">
        <v>175755</v>
      </c>
      <c r="D12" s="555">
        <v>198985</v>
      </c>
      <c r="E12" s="555">
        <v>200590</v>
      </c>
      <c r="F12" s="96">
        <v>196506</v>
      </c>
      <c r="G12" s="96">
        <v>195854</v>
      </c>
      <c r="H12" s="96">
        <v>204454</v>
      </c>
      <c r="I12" s="96">
        <v>171516</v>
      </c>
      <c r="J12" s="96">
        <v>184803</v>
      </c>
      <c r="K12" s="96">
        <v>205821</v>
      </c>
      <c r="L12" s="96">
        <v>197417</v>
      </c>
      <c r="M12" s="96"/>
      <c r="N12" s="556"/>
      <c r="O12" s="203"/>
      <c r="P12" s="560">
        <v>1931701</v>
      </c>
      <c r="Q12" s="95"/>
      <c r="R12" s="5" t="e">
        <f>IF(P12='regions CZK'!#REF!,"OK","CHYBA")</f>
        <v>#REF!</v>
      </c>
      <c r="S12" s="5"/>
    </row>
    <row r="13" spans="1:25" ht="12.75" customHeight="1" x14ac:dyDescent="0.2">
      <c r="A13" s="90" t="s">
        <v>176</v>
      </c>
      <c r="B13" s="100">
        <v>2015</v>
      </c>
      <c r="C13" s="555">
        <v>166791</v>
      </c>
      <c r="D13" s="555">
        <v>182251</v>
      </c>
      <c r="E13" s="555">
        <v>204094</v>
      </c>
      <c r="F13" s="555">
        <v>187971</v>
      </c>
      <c r="G13" s="555">
        <v>181070</v>
      </c>
      <c r="H13" s="555">
        <v>203502</v>
      </c>
      <c r="I13" s="555">
        <v>190502</v>
      </c>
      <c r="J13" s="555">
        <v>161843</v>
      </c>
      <c r="K13" s="555">
        <v>199342</v>
      </c>
      <c r="L13" s="555">
        <v>209142</v>
      </c>
      <c r="M13" s="555">
        <v>206354</v>
      </c>
      <c r="N13" s="555">
        <v>183745</v>
      </c>
      <c r="O13" s="203">
        <v>2276607</v>
      </c>
      <c r="P13" s="560">
        <v>1886508</v>
      </c>
      <c r="Q13" s="95"/>
      <c r="R13" s="5" t="e">
        <f>IF(P13='regions CZK'!#REF!,"OK","CHYBA")</f>
        <v>#REF!</v>
      </c>
    </row>
    <row r="14" spans="1:25" ht="12.75" customHeight="1" x14ac:dyDescent="0.2">
      <c r="A14" s="86"/>
      <c r="B14" s="561" t="s">
        <v>0</v>
      </c>
      <c r="C14" s="14">
        <v>105.37439070453442</v>
      </c>
      <c r="D14" s="14">
        <v>109.18184262363444</v>
      </c>
      <c r="E14" s="14">
        <v>98.283144041471076</v>
      </c>
      <c r="F14" s="14">
        <v>104.54059402780216</v>
      </c>
      <c r="G14" s="14">
        <v>108.16479814436406</v>
      </c>
      <c r="H14" s="14">
        <v>100.46780867018505</v>
      </c>
      <c r="I14" s="14">
        <v>90.03370043359125</v>
      </c>
      <c r="J14" s="14">
        <v>114.18658823674797</v>
      </c>
      <c r="K14" s="14">
        <v>103.25019313541553</v>
      </c>
      <c r="L14" s="14">
        <v>94.393761176616835</v>
      </c>
      <c r="M14" s="14"/>
      <c r="N14" s="562"/>
      <c r="O14" s="12"/>
      <c r="P14" s="563">
        <v>102.39559015917239</v>
      </c>
      <c r="Q14" s="18"/>
      <c r="R14" s="5"/>
    </row>
    <row r="15" spans="1:25" ht="12.75" customHeight="1" x14ac:dyDescent="0.2">
      <c r="A15" s="90"/>
      <c r="B15" s="100">
        <v>2016</v>
      </c>
      <c r="C15" s="555">
        <v>3068</v>
      </c>
      <c r="D15" s="555">
        <v>3182</v>
      </c>
      <c r="E15" s="555">
        <v>3415</v>
      </c>
      <c r="F15" s="96">
        <v>3814</v>
      </c>
      <c r="G15" s="96">
        <v>4103</v>
      </c>
      <c r="H15" s="96">
        <v>4888</v>
      </c>
      <c r="I15" s="96">
        <v>4782</v>
      </c>
      <c r="J15" s="96">
        <v>3709</v>
      </c>
      <c r="K15" s="96">
        <v>4593</v>
      </c>
      <c r="L15" s="96">
        <v>4458</v>
      </c>
      <c r="M15" s="96"/>
      <c r="N15" s="556"/>
      <c r="O15" s="203"/>
      <c r="P15" s="560">
        <v>40012</v>
      </c>
      <c r="Q15" s="95"/>
      <c r="R15" s="5" t="e">
        <f>IF(P15='regions CZK'!#REF!,"OK","CHYBA")</f>
        <v>#REF!</v>
      </c>
    </row>
    <row r="16" spans="1:25" ht="12.75" customHeight="1" x14ac:dyDescent="0.2">
      <c r="A16" s="90" t="s">
        <v>48</v>
      </c>
      <c r="B16" s="100">
        <v>2015</v>
      </c>
      <c r="C16" s="555">
        <v>3306</v>
      </c>
      <c r="D16" s="555">
        <v>3482</v>
      </c>
      <c r="E16" s="555">
        <v>3868</v>
      </c>
      <c r="F16" s="555">
        <v>3355</v>
      </c>
      <c r="G16" s="555">
        <v>3983</v>
      </c>
      <c r="H16" s="555">
        <v>4611</v>
      </c>
      <c r="I16" s="555">
        <v>4360</v>
      </c>
      <c r="J16" s="555">
        <v>3811</v>
      </c>
      <c r="K16" s="555">
        <v>4010</v>
      </c>
      <c r="L16" s="555">
        <v>4057</v>
      </c>
      <c r="M16" s="555">
        <v>3863</v>
      </c>
      <c r="N16" s="555">
        <v>3287</v>
      </c>
      <c r="O16" s="203">
        <v>45993</v>
      </c>
      <c r="P16" s="560">
        <v>38843</v>
      </c>
      <c r="Q16" s="95"/>
      <c r="R16" s="5" t="e">
        <f>IF(P16='regions CZK'!#REF!,"OK","CHYBA")</f>
        <v>#REF!</v>
      </c>
    </row>
    <row r="17" spans="1:21" ht="12.75" customHeight="1" x14ac:dyDescent="0.2">
      <c r="A17" s="86"/>
      <c r="B17" s="561" t="s">
        <v>0</v>
      </c>
      <c r="C17" s="14">
        <v>92.800967937084096</v>
      </c>
      <c r="D17" s="14">
        <v>91.384261918437687</v>
      </c>
      <c r="E17" s="14">
        <v>88.288521199586341</v>
      </c>
      <c r="F17" s="14">
        <v>113.68107302533532</v>
      </c>
      <c r="G17" s="14">
        <v>103.01280441877982</v>
      </c>
      <c r="H17" s="14">
        <v>106.00737367165473</v>
      </c>
      <c r="I17" s="14">
        <v>109.6788990825688</v>
      </c>
      <c r="J17" s="14">
        <v>97.323537129362364</v>
      </c>
      <c r="K17" s="14">
        <v>114.53865336658353</v>
      </c>
      <c r="L17" s="14">
        <v>109.88415085038206</v>
      </c>
      <c r="M17" s="14"/>
      <c r="N17" s="562"/>
      <c r="O17" s="12"/>
      <c r="P17" s="563">
        <v>103.0095512704992</v>
      </c>
      <c r="Q17" s="18"/>
      <c r="R17" s="5"/>
    </row>
    <row r="18" spans="1:21" ht="12.75" customHeight="1" x14ac:dyDescent="0.2">
      <c r="A18" s="90"/>
      <c r="B18" s="100">
        <v>2016</v>
      </c>
      <c r="C18" s="96">
        <v>16744</v>
      </c>
      <c r="D18" s="96">
        <v>15517</v>
      </c>
      <c r="E18" s="96">
        <v>16796</v>
      </c>
      <c r="F18" s="96">
        <v>17108</v>
      </c>
      <c r="G18" s="96">
        <v>16923</v>
      </c>
      <c r="H18" s="96">
        <v>17000</v>
      </c>
      <c r="I18" s="96">
        <v>13632</v>
      </c>
      <c r="J18" s="96">
        <v>16161</v>
      </c>
      <c r="K18" s="96">
        <v>16125</v>
      </c>
      <c r="L18" s="96">
        <v>16133</v>
      </c>
      <c r="M18" s="96"/>
      <c r="N18" s="95"/>
      <c r="O18" s="203"/>
      <c r="P18" s="560">
        <v>162139</v>
      </c>
      <c r="Q18" s="95"/>
      <c r="R18" s="5" t="e">
        <f>IF(P18='regions CZK'!#REF!,"OK","CHYBA")</f>
        <v>#REF!</v>
      </c>
    </row>
    <row r="19" spans="1:21" ht="12.75" customHeight="1" x14ac:dyDescent="0.2">
      <c r="A19" s="90" t="s">
        <v>87</v>
      </c>
      <c r="B19" s="100">
        <v>2015</v>
      </c>
      <c r="C19" s="96">
        <v>15519</v>
      </c>
      <c r="D19" s="96">
        <v>13745</v>
      </c>
      <c r="E19" s="96">
        <v>17012</v>
      </c>
      <c r="F19" s="96">
        <v>16658</v>
      </c>
      <c r="G19" s="96">
        <v>14735</v>
      </c>
      <c r="H19" s="96">
        <v>16979</v>
      </c>
      <c r="I19" s="96">
        <v>15901</v>
      </c>
      <c r="J19" s="96">
        <v>14167</v>
      </c>
      <c r="K19" s="96">
        <v>15636</v>
      </c>
      <c r="L19" s="96">
        <v>16764</v>
      </c>
      <c r="M19" s="96">
        <v>16960</v>
      </c>
      <c r="N19" s="556">
        <v>15931</v>
      </c>
      <c r="O19" s="30">
        <v>190007</v>
      </c>
      <c r="P19" s="560">
        <v>157116</v>
      </c>
      <c r="Q19" s="95"/>
      <c r="R19" s="5" t="e">
        <f>IF(P19='regions CZK'!#REF!,"OK","CHYBA")</f>
        <v>#REF!</v>
      </c>
    </row>
    <row r="20" spans="1:21" ht="12.75" customHeight="1" x14ac:dyDescent="0.2">
      <c r="A20" s="91" t="s">
        <v>88</v>
      </c>
      <c r="B20" s="561" t="s">
        <v>0</v>
      </c>
      <c r="C20" s="14">
        <v>107.893549842129</v>
      </c>
      <c r="D20" s="14">
        <v>112.89196071298655</v>
      </c>
      <c r="E20" s="14">
        <v>98.730308017869746</v>
      </c>
      <c r="F20" s="14">
        <v>102.70140473045983</v>
      </c>
      <c r="G20" s="14">
        <v>114.84899898201562</v>
      </c>
      <c r="H20" s="14">
        <v>100.12368219565346</v>
      </c>
      <c r="I20" s="14">
        <v>85.730457203949442</v>
      </c>
      <c r="J20" s="14">
        <v>114.07496294204842</v>
      </c>
      <c r="K20" s="14">
        <v>103.12739831158864</v>
      </c>
      <c r="L20" s="14">
        <v>96.235981865903128</v>
      </c>
      <c r="M20" s="14"/>
      <c r="N20" s="562"/>
      <c r="O20" s="12"/>
      <c r="P20" s="563">
        <v>103.19700094197917</v>
      </c>
      <c r="Q20" s="18"/>
      <c r="R20" s="5"/>
      <c r="U20" s="52"/>
    </row>
    <row r="21" spans="1:21" ht="12.75" customHeight="1" x14ac:dyDescent="0.2">
      <c r="A21" s="83"/>
      <c r="B21" s="100">
        <v>2016</v>
      </c>
      <c r="C21" s="555">
        <v>22401</v>
      </c>
      <c r="D21" s="555">
        <v>21978</v>
      </c>
      <c r="E21" s="555">
        <v>24670</v>
      </c>
      <c r="F21" s="96">
        <v>23106</v>
      </c>
      <c r="G21" s="96">
        <v>23139</v>
      </c>
      <c r="H21" s="96">
        <v>24356</v>
      </c>
      <c r="I21" s="96">
        <v>20094</v>
      </c>
      <c r="J21" s="96">
        <v>23830</v>
      </c>
      <c r="K21" s="96">
        <v>22026</v>
      </c>
      <c r="L21" s="96">
        <v>22405</v>
      </c>
      <c r="M21" s="96"/>
      <c r="N21" s="556"/>
      <c r="O21" s="203"/>
      <c r="P21" s="560">
        <v>228005</v>
      </c>
      <c r="Q21" s="95"/>
      <c r="R21" s="5" t="e">
        <f>IF(P21='regions CZK'!#REF!,"OK","CHYBA")</f>
        <v>#REF!</v>
      </c>
    </row>
    <row r="22" spans="1:21" ht="12.75" customHeight="1" x14ac:dyDescent="0.2">
      <c r="A22" s="83" t="s">
        <v>49</v>
      </c>
      <c r="B22" s="100">
        <v>2015</v>
      </c>
      <c r="C22" s="555">
        <v>22047</v>
      </c>
      <c r="D22" s="555">
        <v>19718</v>
      </c>
      <c r="E22" s="555">
        <v>22388</v>
      </c>
      <c r="F22" s="555">
        <v>22389</v>
      </c>
      <c r="G22" s="555">
        <v>21753</v>
      </c>
      <c r="H22" s="555">
        <v>23699</v>
      </c>
      <c r="I22" s="555">
        <v>24201</v>
      </c>
      <c r="J22" s="555">
        <v>22631</v>
      </c>
      <c r="K22" s="555">
        <v>24841</v>
      </c>
      <c r="L22" s="555">
        <v>25200</v>
      </c>
      <c r="M22" s="555">
        <v>23641</v>
      </c>
      <c r="N22" s="555">
        <v>22786</v>
      </c>
      <c r="O22" s="203">
        <v>275294</v>
      </c>
      <c r="P22" s="560">
        <v>228867</v>
      </c>
      <c r="Q22" s="95"/>
      <c r="R22" s="5" t="e">
        <f>IF(P22='regions CZK'!#REF!,"OK","CHYBA")</f>
        <v>#REF!</v>
      </c>
    </row>
    <row r="23" spans="1:21" ht="12.75" customHeight="1" x14ac:dyDescent="0.2">
      <c r="A23" s="86"/>
      <c r="B23" s="561" t="s">
        <v>0</v>
      </c>
      <c r="C23" s="14">
        <v>101.60566063409988</v>
      </c>
      <c r="D23" s="14">
        <v>111.46160868242214</v>
      </c>
      <c r="E23" s="14">
        <v>110.19296051456138</v>
      </c>
      <c r="F23" s="14">
        <v>103.20246549644916</v>
      </c>
      <c r="G23" s="14">
        <v>106.37153496069507</v>
      </c>
      <c r="H23" s="14">
        <v>102.77226887210431</v>
      </c>
      <c r="I23" s="14">
        <v>83.029626874922528</v>
      </c>
      <c r="J23" s="14">
        <v>105.29804250806416</v>
      </c>
      <c r="K23" s="14">
        <v>88.667928022221332</v>
      </c>
      <c r="L23" s="14">
        <v>88.908730158730151</v>
      </c>
      <c r="M23" s="14"/>
      <c r="N23" s="562"/>
      <c r="O23" s="12"/>
      <c r="P23" s="563">
        <v>99.623362039962075</v>
      </c>
      <c r="Q23" s="18"/>
      <c r="R23" s="5"/>
    </row>
    <row r="24" spans="1:21" ht="12.75" customHeight="1" x14ac:dyDescent="0.2">
      <c r="A24" s="83"/>
      <c r="B24" s="100">
        <v>2016</v>
      </c>
      <c r="C24" s="555">
        <v>1226</v>
      </c>
      <c r="D24" s="555">
        <v>1327</v>
      </c>
      <c r="E24" s="555">
        <v>1379</v>
      </c>
      <c r="F24" s="96">
        <v>1450</v>
      </c>
      <c r="G24" s="96">
        <v>1424</v>
      </c>
      <c r="H24" s="96">
        <v>1948</v>
      </c>
      <c r="I24" s="96">
        <v>1970</v>
      </c>
      <c r="J24" s="96">
        <v>1689</v>
      </c>
      <c r="K24" s="96">
        <v>2080</v>
      </c>
      <c r="L24" s="96">
        <v>2104</v>
      </c>
      <c r="M24" s="96"/>
      <c r="N24" s="556"/>
      <c r="O24" s="30"/>
      <c r="P24" s="560">
        <v>16597</v>
      </c>
      <c r="Q24" s="95"/>
      <c r="R24" s="5" t="e">
        <f>IF(P24='regions CZK'!#REF!,"OK","CHYBA")</f>
        <v>#REF!</v>
      </c>
    </row>
    <row r="25" spans="1:21" ht="12.75" customHeight="1" x14ac:dyDescent="0.2">
      <c r="A25" s="83" t="s">
        <v>173</v>
      </c>
      <c r="B25" s="100">
        <v>2015</v>
      </c>
      <c r="C25" s="555">
        <v>1165</v>
      </c>
      <c r="D25" s="555">
        <v>1182</v>
      </c>
      <c r="E25" s="555">
        <v>1539</v>
      </c>
      <c r="F25" s="555">
        <v>1205</v>
      </c>
      <c r="G25" s="555">
        <v>1335</v>
      </c>
      <c r="H25" s="555">
        <v>1156</v>
      </c>
      <c r="I25" s="555">
        <v>1276</v>
      </c>
      <c r="J25" s="555">
        <v>1210</v>
      </c>
      <c r="K25" s="555">
        <v>1597</v>
      </c>
      <c r="L25" s="555">
        <v>1517</v>
      </c>
      <c r="M25" s="555">
        <v>1426</v>
      </c>
      <c r="N25" s="555">
        <v>1114</v>
      </c>
      <c r="O25" s="203">
        <v>15722</v>
      </c>
      <c r="P25" s="560">
        <v>13182</v>
      </c>
      <c r="Q25" s="95"/>
      <c r="R25" s="5" t="e">
        <f>IF(P25='regions CZK'!#REF!,"OK","CHYBA")</f>
        <v>#REF!</v>
      </c>
    </row>
    <row r="26" spans="1:21" ht="12.75" customHeight="1" x14ac:dyDescent="0.2">
      <c r="A26" s="83" t="s">
        <v>89</v>
      </c>
      <c r="B26" s="561" t="s">
        <v>0</v>
      </c>
      <c r="C26" s="14">
        <v>105.23605150214593</v>
      </c>
      <c r="D26" s="14">
        <v>112.2673434856176</v>
      </c>
      <c r="E26" s="14">
        <v>89.603638726445752</v>
      </c>
      <c r="F26" s="14">
        <v>120.33195020746888</v>
      </c>
      <c r="G26" s="14">
        <v>106.66666666666667</v>
      </c>
      <c r="H26" s="14">
        <v>168.51211072664361</v>
      </c>
      <c r="I26" s="14">
        <v>154.38871473354232</v>
      </c>
      <c r="J26" s="14">
        <v>139.58677685950414</v>
      </c>
      <c r="K26" s="14">
        <v>130.24420788979336</v>
      </c>
      <c r="L26" s="14">
        <v>138.69479235332892</v>
      </c>
      <c r="M26" s="14"/>
      <c r="N26" s="562"/>
      <c r="O26" s="12"/>
      <c r="P26" s="563">
        <v>125.90653922014869</v>
      </c>
      <c r="Q26" s="18"/>
      <c r="R26" s="5"/>
    </row>
    <row r="27" spans="1:21" ht="12.75" customHeight="1" x14ac:dyDescent="0.2">
      <c r="A27" s="92"/>
      <c r="B27" s="100">
        <v>2016</v>
      </c>
      <c r="C27" s="555">
        <v>9971</v>
      </c>
      <c r="D27" s="555">
        <v>9004</v>
      </c>
      <c r="E27" s="555">
        <v>9080</v>
      </c>
      <c r="F27" s="96">
        <v>9546</v>
      </c>
      <c r="G27" s="96">
        <v>8982</v>
      </c>
      <c r="H27" s="96">
        <v>10249</v>
      </c>
      <c r="I27" s="96">
        <v>7070</v>
      </c>
      <c r="J27" s="96">
        <v>7757</v>
      </c>
      <c r="K27" s="96">
        <v>7818</v>
      </c>
      <c r="L27" s="96">
        <v>8953</v>
      </c>
      <c r="M27" s="96"/>
      <c r="N27" s="556"/>
      <c r="O27" s="30"/>
      <c r="P27" s="560">
        <v>88430</v>
      </c>
      <c r="Q27" s="95"/>
      <c r="R27" s="5" t="e">
        <f>IF(P27='regions CZK'!#REF!,"OK","CHYBA")</f>
        <v>#REF!</v>
      </c>
    </row>
    <row r="28" spans="1:21" ht="12.75" customHeight="1" x14ac:dyDescent="0.2">
      <c r="A28" s="93" t="s">
        <v>91</v>
      </c>
      <c r="B28" s="100">
        <v>2015</v>
      </c>
      <c r="C28" s="555">
        <v>12759</v>
      </c>
      <c r="D28" s="555">
        <v>13591</v>
      </c>
      <c r="E28" s="555">
        <v>15388</v>
      </c>
      <c r="F28" s="555">
        <v>14852</v>
      </c>
      <c r="G28" s="555">
        <v>16508</v>
      </c>
      <c r="H28" s="555">
        <v>14863</v>
      </c>
      <c r="I28" s="555">
        <v>15067</v>
      </c>
      <c r="J28" s="555">
        <v>12264</v>
      </c>
      <c r="K28" s="555">
        <v>12971</v>
      </c>
      <c r="L28" s="555">
        <v>11680</v>
      </c>
      <c r="M28" s="555">
        <v>14366</v>
      </c>
      <c r="N28" s="555">
        <v>11257</v>
      </c>
      <c r="O28" s="203">
        <v>165566</v>
      </c>
      <c r="P28" s="560">
        <v>139943</v>
      </c>
      <c r="Q28" s="95"/>
      <c r="R28" s="5" t="e">
        <f>IF(P28='regions CZK'!#REF!,"OK","CHYBA")</f>
        <v>#REF!</v>
      </c>
    </row>
    <row r="29" spans="1:21" ht="12.75" customHeight="1" x14ac:dyDescent="0.2">
      <c r="A29" s="94" t="s">
        <v>90</v>
      </c>
      <c r="B29" s="561" t="s">
        <v>0</v>
      </c>
      <c r="C29" s="14">
        <v>78.14875773963476</v>
      </c>
      <c r="D29" s="14">
        <v>66.249724082113161</v>
      </c>
      <c r="E29" s="14">
        <v>59.007018455939701</v>
      </c>
      <c r="F29" s="14">
        <v>64.274171828709939</v>
      </c>
      <c r="G29" s="14">
        <v>54.409983038526775</v>
      </c>
      <c r="H29" s="14">
        <v>68.956469084303308</v>
      </c>
      <c r="I29" s="14">
        <v>46.923740625207408</v>
      </c>
      <c r="J29" s="14">
        <v>63.2501630789302</v>
      </c>
      <c r="K29" s="14">
        <v>60.272916506051963</v>
      </c>
      <c r="L29" s="14">
        <v>76.652397260273972</v>
      </c>
      <c r="M29" s="14"/>
      <c r="N29" s="562"/>
      <c r="O29" s="12"/>
      <c r="P29" s="563">
        <v>63.190013076752685</v>
      </c>
      <c r="Q29" s="18"/>
      <c r="R29" s="5"/>
    </row>
    <row r="30" spans="1:21" ht="12.75" customHeight="1" x14ac:dyDescent="0.2">
      <c r="A30" s="83"/>
      <c r="B30" s="100">
        <v>2016</v>
      </c>
      <c r="C30" s="555">
        <v>36459</v>
      </c>
      <c r="D30" s="555">
        <v>35854</v>
      </c>
      <c r="E30" s="555">
        <v>41035</v>
      </c>
      <c r="F30" s="96">
        <v>34318</v>
      </c>
      <c r="G30" s="96">
        <v>34467</v>
      </c>
      <c r="H30" s="96">
        <v>37316</v>
      </c>
      <c r="I30" s="96">
        <v>31699</v>
      </c>
      <c r="J30" s="96">
        <v>37709</v>
      </c>
      <c r="K30" s="96">
        <v>42477</v>
      </c>
      <c r="L30" s="96">
        <v>40545</v>
      </c>
      <c r="M30" s="96"/>
      <c r="N30" s="556"/>
      <c r="O30" s="30"/>
      <c r="P30" s="560">
        <v>371879</v>
      </c>
      <c r="Q30" s="95"/>
      <c r="R30" s="5" t="e">
        <f>IF(P30='regions CZK'!#REF!,"OK","CHYBA")</f>
        <v>#REF!</v>
      </c>
      <c r="T30" s="52"/>
    </row>
    <row r="31" spans="1:21" ht="12.75" customHeight="1" x14ac:dyDescent="0.2">
      <c r="A31" s="83" t="s">
        <v>92</v>
      </c>
      <c r="B31" s="100">
        <v>2015</v>
      </c>
      <c r="C31" s="555">
        <v>42634</v>
      </c>
      <c r="D31" s="555">
        <v>36258</v>
      </c>
      <c r="E31" s="555">
        <v>41177</v>
      </c>
      <c r="F31" s="555">
        <v>31291</v>
      </c>
      <c r="G31" s="555">
        <v>32313</v>
      </c>
      <c r="H31" s="555">
        <v>36674</v>
      </c>
      <c r="I31" s="555">
        <v>35970</v>
      </c>
      <c r="J31" s="555">
        <v>34753</v>
      </c>
      <c r="K31" s="555">
        <v>52333</v>
      </c>
      <c r="L31" s="555">
        <v>47779</v>
      </c>
      <c r="M31" s="555">
        <v>44437</v>
      </c>
      <c r="N31" s="555">
        <v>48410</v>
      </c>
      <c r="O31" s="203">
        <v>484029</v>
      </c>
      <c r="P31" s="560">
        <v>391182</v>
      </c>
      <c r="Q31" s="95"/>
      <c r="R31" s="5" t="e">
        <f>IF(P31='regions CZK'!#REF!,"OK","CHYBA")</f>
        <v>#REF!</v>
      </c>
      <c r="T31" s="52"/>
    </row>
    <row r="32" spans="1:21" ht="12.75" customHeight="1" x14ac:dyDescent="0.2">
      <c r="A32" s="97"/>
      <c r="B32" s="561" t="s">
        <v>0</v>
      </c>
      <c r="C32" s="14">
        <v>85.51625463245297</v>
      </c>
      <c r="D32" s="14">
        <v>98.885763141927299</v>
      </c>
      <c r="E32" s="14">
        <v>99.655147290963399</v>
      </c>
      <c r="F32" s="14">
        <v>109.67370809497939</v>
      </c>
      <c r="G32" s="14">
        <v>106.6660477207316</v>
      </c>
      <c r="H32" s="14">
        <v>101.75055897911326</v>
      </c>
      <c r="I32" s="14">
        <v>88.126216291353913</v>
      </c>
      <c r="J32" s="14">
        <v>108.5057405116105</v>
      </c>
      <c r="K32" s="14">
        <v>81.166759023942831</v>
      </c>
      <c r="L32" s="14">
        <v>84.859457083655997</v>
      </c>
      <c r="M32" s="14"/>
      <c r="N32" s="562"/>
      <c r="O32" s="12"/>
      <c r="P32" s="563">
        <v>95.065468247516506</v>
      </c>
      <c r="Q32" s="18"/>
      <c r="T32" s="52"/>
    </row>
    <row r="33" spans="1:19" ht="12.75" customHeight="1" x14ac:dyDescent="0.2">
      <c r="A33" s="98"/>
      <c r="B33" s="100">
        <v>2016</v>
      </c>
      <c r="C33" s="555">
        <v>2011</v>
      </c>
      <c r="D33" s="555">
        <v>2024</v>
      </c>
      <c r="E33" s="555">
        <v>2093</v>
      </c>
      <c r="F33" s="96">
        <v>1937</v>
      </c>
      <c r="G33" s="96">
        <v>1869</v>
      </c>
      <c r="H33" s="96">
        <v>1915</v>
      </c>
      <c r="I33" s="96">
        <v>1725</v>
      </c>
      <c r="J33" s="96">
        <v>1700</v>
      </c>
      <c r="K33" s="96">
        <v>1674</v>
      </c>
      <c r="L33" s="96">
        <v>1907</v>
      </c>
      <c r="M33" s="96"/>
      <c r="N33" s="556"/>
      <c r="O33" s="30"/>
      <c r="P33" s="560">
        <v>18855</v>
      </c>
      <c r="Q33" s="95"/>
      <c r="R33" s="5" t="e">
        <f>IF(P33='regions CZK'!#REF!,"OK","CHYBA")</f>
        <v>#REF!</v>
      </c>
      <c r="S33" s="52"/>
    </row>
    <row r="34" spans="1:19" ht="12.75" customHeight="1" x14ac:dyDescent="0.2">
      <c r="A34" s="83" t="s">
        <v>50</v>
      </c>
      <c r="B34" s="100">
        <v>2015</v>
      </c>
      <c r="C34" s="555">
        <v>1776</v>
      </c>
      <c r="D34" s="555">
        <v>1713</v>
      </c>
      <c r="E34" s="555">
        <v>1937</v>
      </c>
      <c r="F34" s="555">
        <v>1584</v>
      </c>
      <c r="G34" s="555">
        <v>1507</v>
      </c>
      <c r="H34" s="555">
        <v>1800</v>
      </c>
      <c r="I34" s="555">
        <v>1626</v>
      </c>
      <c r="J34" s="555">
        <v>1531</v>
      </c>
      <c r="K34" s="555">
        <v>1836</v>
      </c>
      <c r="L34" s="555">
        <v>2668</v>
      </c>
      <c r="M34" s="555">
        <v>2729</v>
      </c>
      <c r="N34" s="555">
        <v>3079</v>
      </c>
      <c r="O34" s="203">
        <v>23786</v>
      </c>
      <c r="P34" s="560">
        <v>17978</v>
      </c>
      <c r="Q34" s="95"/>
      <c r="R34" s="5" t="e">
        <f>IF(P34='regions CZK'!#REF!,"OK","CHYBA")</f>
        <v>#REF!</v>
      </c>
    </row>
    <row r="35" spans="1:19" ht="12.75" customHeight="1" thickBot="1" x14ac:dyDescent="0.25">
      <c r="A35" s="101"/>
      <c r="B35" s="102" t="s">
        <v>0</v>
      </c>
      <c r="C35" s="37">
        <v>113.23198198198199</v>
      </c>
      <c r="D35" s="37">
        <v>118.15528312901343</v>
      </c>
      <c r="E35" s="37">
        <v>108.05369127516779</v>
      </c>
      <c r="F35" s="37">
        <v>122.28535353535352</v>
      </c>
      <c r="G35" s="37">
        <v>124.02123424021234</v>
      </c>
      <c r="H35" s="37">
        <v>106.38888888888889</v>
      </c>
      <c r="I35" s="37">
        <v>106.08856088560886</v>
      </c>
      <c r="J35" s="37">
        <v>111.03853690398434</v>
      </c>
      <c r="K35" s="37">
        <v>91.17647058823529</v>
      </c>
      <c r="L35" s="37">
        <v>71.476761619190412</v>
      </c>
      <c r="M35" s="23"/>
      <c r="N35" s="39"/>
      <c r="O35" s="20"/>
      <c r="P35" s="564">
        <v>104.87818444765824</v>
      </c>
      <c r="Q35" s="18"/>
    </row>
    <row r="36" spans="1:19" ht="12.75" customHeight="1" thickTop="1" x14ac:dyDescent="0.2">
      <c r="A36" s="103"/>
      <c r="B36" s="100">
        <v>2016</v>
      </c>
      <c r="C36" s="555">
        <v>197627</v>
      </c>
      <c r="D36" s="555">
        <v>219095</v>
      </c>
      <c r="E36" s="555">
        <v>222259</v>
      </c>
      <c r="F36" s="216">
        <v>219173</v>
      </c>
      <c r="G36" s="96">
        <v>219161</v>
      </c>
      <c r="H36" s="216">
        <v>229250</v>
      </c>
      <c r="I36" s="96">
        <v>191825</v>
      </c>
      <c r="J36" s="96">
        <v>207313</v>
      </c>
      <c r="K36" s="96">
        <v>226239</v>
      </c>
      <c r="L36" s="96">
        <v>218814</v>
      </c>
      <c r="M36" s="96"/>
      <c r="N36" s="556"/>
      <c r="O36" s="31"/>
      <c r="P36" s="565">
        <v>2150756</v>
      </c>
      <c r="Q36" s="18"/>
      <c r="R36" s="5" t="e">
        <f>IF(P36='regions CZK'!#REF!,"OK","CHYBA")</f>
        <v>#REF!</v>
      </c>
    </row>
    <row r="37" spans="1:19" ht="12.75" customHeight="1" x14ac:dyDescent="0.2">
      <c r="A37" s="103" t="s">
        <v>93</v>
      </c>
      <c r="B37" s="100">
        <v>2015</v>
      </c>
      <c r="C37" s="555">
        <v>188437</v>
      </c>
      <c r="D37" s="555">
        <v>201134</v>
      </c>
      <c r="E37" s="555">
        <v>226380</v>
      </c>
      <c r="F37" s="555">
        <v>209223</v>
      </c>
      <c r="G37" s="555">
        <v>201773</v>
      </c>
      <c r="H37" s="555">
        <v>228345</v>
      </c>
      <c r="I37" s="555">
        <v>213345</v>
      </c>
      <c r="J37" s="555">
        <v>183066</v>
      </c>
      <c r="K37" s="555">
        <v>221039</v>
      </c>
      <c r="L37" s="555">
        <v>231913</v>
      </c>
      <c r="M37" s="555">
        <v>228781</v>
      </c>
      <c r="N37" s="555">
        <v>205286</v>
      </c>
      <c r="O37" s="203">
        <v>2538722</v>
      </c>
      <c r="P37" s="560">
        <v>2104655</v>
      </c>
      <c r="Q37" s="18"/>
      <c r="R37" s="5" t="e">
        <f>IF(P37='regions CZK'!#REF!,"OK","CHYBA")</f>
        <v>#REF!</v>
      </c>
    </row>
    <row r="38" spans="1:19" ht="12.75" customHeight="1" thickBot="1" x14ac:dyDescent="0.25">
      <c r="A38" s="104"/>
      <c r="B38" s="105" t="s">
        <v>0</v>
      </c>
      <c r="C38" s="15">
        <v>104.87696153090953</v>
      </c>
      <c r="D38" s="15">
        <v>108.9298676504221</v>
      </c>
      <c r="E38" s="15">
        <v>98.179609506140125</v>
      </c>
      <c r="F38" s="15">
        <v>104.75569129589005</v>
      </c>
      <c r="G38" s="15">
        <v>108.61760493227537</v>
      </c>
      <c r="H38" s="15">
        <v>100.3963301145197</v>
      </c>
      <c r="I38" s="15">
        <v>89.913051629988985</v>
      </c>
      <c r="J38" s="15">
        <v>113.24494990877608</v>
      </c>
      <c r="K38" s="15">
        <v>102.35252602481914</v>
      </c>
      <c r="L38" s="15">
        <v>94.351761220802629</v>
      </c>
      <c r="M38" s="15"/>
      <c r="N38" s="13"/>
      <c r="O38" s="16"/>
      <c r="P38" s="566">
        <v>102.1904302605415</v>
      </c>
      <c r="Q38" s="18"/>
    </row>
    <row r="39" spans="1:19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52"/>
      <c r="I39" s="107"/>
      <c r="J39" s="109"/>
      <c r="K39" s="52"/>
      <c r="L39" s="52"/>
      <c r="M39" s="52"/>
      <c r="N39" s="52"/>
      <c r="O39" s="52"/>
    </row>
    <row r="40" spans="1:19" ht="12.75" customHeight="1" x14ac:dyDescent="0.2">
      <c r="A40" s="59" t="s">
        <v>178</v>
      </c>
      <c r="P40" s="54" t="s">
        <v>70</v>
      </c>
      <c r="Q40" s="112"/>
    </row>
    <row r="41" spans="1:19" ht="12.75" customHeight="1" x14ac:dyDescent="0.2">
      <c r="E41" s="52"/>
    </row>
    <row r="42" spans="1:19" ht="12.75" customHeight="1" x14ac:dyDescent="0.2"/>
    <row r="44" spans="1:19" x14ac:dyDescent="0.2">
      <c r="H44" s="52"/>
      <c r="I44" s="52"/>
      <c r="J44" s="52"/>
    </row>
    <row r="52" spans="1:13" x14ac:dyDescent="0.2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x14ac:dyDescent="0.2">
      <c r="A53" s="111"/>
      <c r="B53" s="106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x14ac:dyDescent="0.2">
      <c r="A54" s="111"/>
      <c r="B54" s="10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x14ac:dyDescent="0.2">
      <c r="A55" s="11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mergeCells count="2">
    <mergeCell ref="A3:P3"/>
    <mergeCell ref="A2:P2"/>
  </mergeCells>
  <phoneticPr fontId="0" type="noConversion"/>
  <hyperlinks>
    <hyperlink ref="A1" location="contents!A1" display="contents"/>
  </hyperlinks>
  <pageMargins left="0.59055118110236227" right="0" top="0.74" bottom="0.39370078740157483" header="0.21" footer="0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8" style="3" customWidth="1"/>
    <col min="2" max="2" width="5.85546875" style="122" customWidth="1"/>
    <col min="3" max="12" width="7.140625" style="122" customWidth="1"/>
    <col min="13" max="13" width="7.7109375" style="122" customWidth="1"/>
    <col min="14" max="14" width="7.140625" style="122" customWidth="1"/>
    <col min="15" max="15" width="9.7109375" style="122" customWidth="1"/>
    <col min="16" max="16" width="8" style="122" hidden="1" customWidth="1"/>
    <col min="17" max="17" width="11.5703125" style="122" customWidth="1"/>
    <col min="18" max="16384" width="8.85546875" style="3"/>
  </cols>
  <sheetData>
    <row r="1" spans="1:24" ht="14.25" x14ac:dyDescent="0.2">
      <c r="A1" s="293" t="s">
        <v>134</v>
      </c>
    </row>
    <row r="2" spans="1:24" ht="24" customHeight="1" x14ac:dyDescent="0.2">
      <c r="A2" s="754" t="s">
        <v>188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114"/>
    </row>
    <row r="3" spans="1:24" s="47" customFormat="1" ht="18" customHeight="1" x14ac:dyDescent="0.2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45"/>
      <c r="R3" s="45"/>
      <c r="S3" s="1"/>
      <c r="U3" s="48"/>
      <c r="V3" s="48"/>
      <c r="W3" s="48"/>
      <c r="X3" s="48"/>
    </row>
    <row r="4" spans="1:24" ht="16.5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529"/>
      <c r="N4" s="77"/>
      <c r="O4" s="78" t="s">
        <v>119</v>
      </c>
      <c r="Q4" s="115"/>
    </row>
    <row r="5" spans="1:24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116" t="s">
        <v>15</v>
      </c>
      <c r="N5" s="117" t="s">
        <v>16</v>
      </c>
      <c r="O5" s="82" t="s">
        <v>17</v>
      </c>
      <c r="P5" s="509" t="s">
        <v>17</v>
      </c>
      <c r="Q5" s="113"/>
    </row>
    <row r="6" spans="1:24" ht="12.75" customHeight="1" x14ac:dyDescent="0.25">
      <c r="A6" s="83"/>
      <c r="B6" s="559">
        <v>2016</v>
      </c>
      <c r="C6" s="555">
        <v>12797</v>
      </c>
      <c r="D6" s="555">
        <v>13667</v>
      </c>
      <c r="E6" s="555">
        <v>14398</v>
      </c>
      <c r="F6" s="213">
        <v>14314</v>
      </c>
      <c r="G6" s="213">
        <v>13739</v>
      </c>
      <c r="H6" s="213">
        <v>14485</v>
      </c>
      <c r="I6" s="213">
        <v>11394</v>
      </c>
      <c r="J6" s="213">
        <v>12897</v>
      </c>
      <c r="K6" s="213">
        <v>14539</v>
      </c>
      <c r="L6" s="213">
        <v>13935</v>
      </c>
      <c r="M6" s="213"/>
      <c r="N6" s="209"/>
      <c r="O6" s="203"/>
      <c r="P6" s="203">
        <v>136165</v>
      </c>
      <c r="Q6" s="95"/>
      <c r="R6" s="10"/>
    </row>
    <row r="7" spans="1:24" ht="12.75" customHeight="1" x14ac:dyDescent="0.25">
      <c r="A7" s="85" t="s">
        <v>86</v>
      </c>
      <c r="B7" s="100">
        <v>2015</v>
      </c>
      <c r="C7" s="555">
        <v>12455</v>
      </c>
      <c r="D7" s="555">
        <v>12607</v>
      </c>
      <c r="E7" s="555">
        <v>13734</v>
      </c>
      <c r="F7" s="555">
        <v>12715</v>
      </c>
      <c r="G7" s="555">
        <v>12177</v>
      </c>
      <c r="H7" s="555">
        <v>13990</v>
      </c>
      <c r="I7" s="555">
        <v>13139</v>
      </c>
      <c r="J7" s="555">
        <v>11066</v>
      </c>
      <c r="K7" s="555">
        <v>14715</v>
      </c>
      <c r="L7" s="555">
        <v>15133</v>
      </c>
      <c r="M7" s="555">
        <v>13929</v>
      </c>
      <c r="N7" s="555">
        <v>12219</v>
      </c>
      <c r="O7" s="203">
        <v>157879</v>
      </c>
      <c r="P7" s="203">
        <v>131731</v>
      </c>
      <c r="Q7" s="95"/>
      <c r="R7" s="10"/>
    </row>
    <row r="8" spans="1:24" ht="12.75" customHeight="1" x14ac:dyDescent="0.2">
      <c r="A8" s="86"/>
      <c r="B8" s="561" t="s">
        <v>0</v>
      </c>
      <c r="C8" s="14">
        <v>102.74588518667203</v>
      </c>
      <c r="D8" s="14">
        <v>108.40802728642818</v>
      </c>
      <c r="E8" s="14">
        <v>104.83471676132226</v>
      </c>
      <c r="F8" s="14">
        <v>112.57569799449469</v>
      </c>
      <c r="G8" s="14">
        <v>112.8274616079494</v>
      </c>
      <c r="H8" s="14">
        <v>103.53824160114367</v>
      </c>
      <c r="I8" s="14">
        <v>86.718928381155337</v>
      </c>
      <c r="J8" s="14">
        <v>116.54617748057112</v>
      </c>
      <c r="K8" s="14">
        <v>98.803941556235131</v>
      </c>
      <c r="L8" s="14">
        <v>92.083526068856145</v>
      </c>
      <c r="M8" s="14"/>
      <c r="N8" s="159"/>
      <c r="O8" s="12"/>
      <c r="P8" s="12">
        <v>103.36595030782428</v>
      </c>
      <c r="Q8" s="18"/>
      <c r="R8" s="6"/>
    </row>
    <row r="9" spans="1:24" ht="12.75" customHeight="1" x14ac:dyDescent="0.2">
      <c r="A9" s="88"/>
      <c r="B9" s="100">
        <v>2016</v>
      </c>
      <c r="C9" s="555">
        <v>11805</v>
      </c>
      <c r="D9" s="555">
        <v>12560</v>
      </c>
      <c r="E9" s="555">
        <v>13127</v>
      </c>
      <c r="F9" s="96">
        <v>13109</v>
      </c>
      <c r="G9" s="96">
        <v>12524</v>
      </c>
      <c r="H9" s="96">
        <v>13210</v>
      </c>
      <c r="I9" s="96">
        <v>10341</v>
      </c>
      <c r="J9" s="96">
        <v>11653</v>
      </c>
      <c r="K9" s="96">
        <v>13202</v>
      </c>
      <c r="L9" s="96">
        <v>12667</v>
      </c>
      <c r="M9" s="96"/>
      <c r="N9" s="209"/>
      <c r="O9" s="203"/>
      <c r="P9" s="203">
        <v>124198</v>
      </c>
      <c r="Q9" s="95"/>
      <c r="R9" s="5"/>
    </row>
    <row r="10" spans="1:24" ht="12.75" customHeight="1" x14ac:dyDescent="0.2">
      <c r="A10" s="88" t="s">
        <v>125</v>
      </c>
      <c r="B10" s="100">
        <v>2015</v>
      </c>
      <c r="C10" s="555">
        <v>11373</v>
      </c>
      <c r="D10" s="555">
        <v>11471</v>
      </c>
      <c r="E10" s="555">
        <v>12457</v>
      </c>
      <c r="F10" s="555">
        <v>11426</v>
      </c>
      <c r="G10" s="555">
        <v>10994</v>
      </c>
      <c r="H10" s="555">
        <v>12649</v>
      </c>
      <c r="I10" s="555">
        <v>11875</v>
      </c>
      <c r="J10" s="555">
        <v>9994</v>
      </c>
      <c r="K10" s="555">
        <v>13452</v>
      </c>
      <c r="L10" s="555">
        <v>13858</v>
      </c>
      <c r="M10" s="555">
        <v>12733</v>
      </c>
      <c r="N10" s="555">
        <v>10929</v>
      </c>
      <c r="O10" s="203">
        <v>143211</v>
      </c>
      <c r="P10" s="203">
        <v>119549</v>
      </c>
      <c r="Q10" s="95"/>
      <c r="R10" s="5"/>
    </row>
    <row r="11" spans="1:24" ht="12.75" customHeight="1" x14ac:dyDescent="0.2">
      <c r="A11" s="89" t="s">
        <v>101</v>
      </c>
      <c r="B11" s="561" t="s">
        <v>0</v>
      </c>
      <c r="C11" s="14">
        <v>103.79847006067</v>
      </c>
      <c r="D11" s="14">
        <v>109.49350536134601</v>
      </c>
      <c r="E11" s="14">
        <v>105.37850204704182</v>
      </c>
      <c r="F11" s="14">
        <v>114.72956415193418</v>
      </c>
      <c r="G11" s="14">
        <v>113.91668182645078</v>
      </c>
      <c r="H11" s="14">
        <v>104.43513321211162</v>
      </c>
      <c r="I11" s="14">
        <v>87.082105263157899</v>
      </c>
      <c r="J11" s="14">
        <v>116.5999599759856</v>
      </c>
      <c r="K11" s="14">
        <v>98.141540291406486</v>
      </c>
      <c r="L11" s="14">
        <v>91.405686246211573</v>
      </c>
      <c r="M11" s="14"/>
      <c r="N11" s="159"/>
      <c r="O11" s="12"/>
      <c r="P11" s="19">
        <v>103.88878200570477</v>
      </c>
      <c r="Q11" s="18"/>
    </row>
    <row r="12" spans="1:24" ht="12.75" customHeight="1" x14ac:dyDescent="0.2">
      <c r="A12" s="90"/>
      <c r="B12" s="100">
        <v>2016</v>
      </c>
      <c r="C12" s="555">
        <v>10899</v>
      </c>
      <c r="D12" s="555">
        <v>11557</v>
      </c>
      <c r="E12" s="555">
        <v>12078</v>
      </c>
      <c r="F12" s="96">
        <v>12063</v>
      </c>
      <c r="G12" s="96">
        <v>11487</v>
      </c>
      <c r="H12" s="96">
        <v>12159</v>
      </c>
      <c r="I12" s="96">
        <v>9498</v>
      </c>
      <c r="J12" s="96">
        <v>10674</v>
      </c>
      <c r="K12" s="96">
        <v>12103</v>
      </c>
      <c r="L12" s="96">
        <v>11632</v>
      </c>
      <c r="M12" s="96"/>
      <c r="N12" s="567"/>
      <c r="O12" s="211"/>
      <c r="P12" s="514">
        <v>114150</v>
      </c>
      <c r="Q12" s="95"/>
      <c r="R12" s="7"/>
    </row>
    <row r="13" spans="1:24" ht="12.75" customHeight="1" x14ac:dyDescent="0.2">
      <c r="A13" s="90" t="s">
        <v>176</v>
      </c>
      <c r="B13" s="100">
        <v>2015</v>
      </c>
      <c r="C13" s="555">
        <v>10437</v>
      </c>
      <c r="D13" s="555">
        <v>10515</v>
      </c>
      <c r="E13" s="555">
        <v>11437</v>
      </c>
      <c r="F13" s="555">
        <v>10485</v>
      </c>
      <c r="G13" s="555">
        <v>10074</v>
      </c>
      <c r="H13" s="555">
        <v>11585</v>
      </c>
      <c r="I13" s="555">
        <v>10824</v>
      </c>
      <c r="J13" s="555">
        <v>9147</v>
      </c>
      <c r="K13" s="555">
        <v>12357</v>
      </c>
      <c r="L13" s="555">
        <v>12760</v>
      </c>
      <c r="M13" s="555">
        <v>11749</v>
      </c>
      <c r="N13" s="555">
        <v>10006</v>
      </c>
      <c r="O13" s="203">
        <v>131376</v>
      </c>
      <c r="P13" s="203">
        <v>109621</v>
      </c>
      <c r="Q13" s="95"/>
      <c r="R13" s="7"/>
    </row>
    <row r="14" spans="1:24" ht="12.75" customHeight="1" x14ac:dyDescent="0.2">
      <c r="A14" s="86"/>
      <c r="B14" s="561" t="s">
        <v>0</v>
      </c>
      <c r="C14" s="14">
        <v>104.42655935613683</v>
      </c>
      <c r="D14" s="14">
        <v>109.9096528768426</v>
      </c>
      <c r="E14" s="14">
        <v>105.60461659526099</v>
      </c>
      <c r="F14" s="14">
        <v>115.05007153075823</v>
      </c>
      <c r="G14" s="14">
        <v>114.02620607504468</v>
      </c>
      <c r="H14" s="14">
        <v>104.95468277945619</v>
      </c>
      <c r="I14" s="14">
        <v>87.749445676274945</v>
      </c>
      <c r="J14" s="14">
        <v>116.69399803214169</v>
      </c>
      <c r="K14" s="14">
        <v>97.944484907339969</v>
      </c>
      <c r="L14" s="14">
        <v>91.159874608150474</v>
      </c>
      <c r="M14" s="14"/>
      <c r="N14" s="159"/>
      <c r="O14" s="12"/>
      <c r="P14" s="12">
        <v>104.13150764908184</v>
      </c>
      <c r="Q14" s="18"/>
      <c r="R14" s="7"/>
    </row>
    <row r="15" spans="1:24" ht="12.75" customHeight="1" x14ac:dyDescent="0.2">
      <c r="A15" s="90"/>
      <c r="B15" s="100">
        <v>2016</v>
      </c>
      <c r="C15" s="557">
        <v>236</v>
      </c>
      <c r="D15" s="557">
        <v>257</v>
      </c>
      <c r="E15" s="557">
        <v>268</v>
      </c>
      <c r="F15" s="96">
        <v>273</v>
      </c>
      <c r="G15" s="96">
        <v>259</v>
      </c>
      <c r="H15" s="96">
        <v>270</v>
      </c>
      <c r="I15" s="96">
        <v>207</v>
      </c>
      <c r="J15" s="96">
        <v>283</v>
      </c>
      <c r="K15" s="96">
        <v>302</v>
      </c>
      <c r="L15" s="96">
        <v>266</v>
      </c>
      <c r="M15" s="96"/>
      <c r="N15" s="209"/>
      <c r="O15" s="203"/>
      <c r="P15" s="203">
        <v>2621</v>
      </c>
      <c r="Q15" s="95"/>
      <c r="R15" s="7"/>
    </row>
    <row r="16" spans="1:24" ht="12.75" customHeight="1" x14ac:dyDescent="0.2">
      <c r="A16" s="90" t="s">
        <v>48</v>
      </c>
      <c r="B16" s="100">
        <v>2015</v>
      </c>
      <c r="C16" s="557">
        <v>265</v>
      </c>
      <c r="D16" s="557">
        <v>266</v>
      </c>
      <c r="E16" s="557">
        <v>290</v>
      </c>
      <c r="F16" s="557">
        <v>258</v>
      </c>
      <c r="G16" s="557">
        <v>237</v>
      </c>
      <c r="H16" s="557">
        <v>306</v>
      </c>
      <c r="I16" s="557">
        <v>291</v>
      </c>
      <c r="J16" s="557">
        <v>218</v>
      </c>
      <c r="K16" s="557">
        <v>297</v>
      </c>
      <c r="L16" s="557">
        <v>305</v>
      </c>
      <c r="M16" s="557">
        <v>261</v>
      </c>
      <c r="N16" s="557">
        <v>221</v>
      </c>
      <c r="O16" s="203">
        <v>3215</v>
      </c>
      <c r="P16" s="203">
        <v>2733</v>
      </c>
      <c r="Q16" s="95"/>
      <c r="R16" s="7"/>
    </row>
    <row r="17" spans="1:19" ht="12.75" customHeight="1" x14ac:dyDescent="0.2">
      <c r="A17" s="86"/>
      <c r="B17" s="561" t="s">
        <v>0</v>
      </c>
      <c r="C17" s="14">
        <v>89.056603773584911</v>
      </c>
      <c r="D17" s="14">
        <v>96.616541353383454</v>
      </c>
      <c r="E17" s="14">
        <v>92.41379310344827</v>
      </c>
      <c r="F17" s="14">
        <v>105.81395348837211</v>
      </c>
      <c r="G17" s="14">
        <v>109.28270042194093</v>
      </c>
      <c r="H17" s="14">
        <v>88.235294117647058</v>
      </c>
      <c r="I17" s="14">
        <v>71.134020618556704</v>
      </c>
      <c r="J17" s="14">
        <v>129.81651376146789</v>
      </c>
      <c r="K17" s="14">
        <v>101.68350168350169</v>
      </c>
      <c r="L17" s="14">
        <v>87.21311475409837</v>
      </c>
      <c r="M17" s="14"/>
      <c r="N17" s="159"/>
      <c r="O17" s="12"/>
      <c r="P17" s="12">
        <v>95.90193926088547</v>
      </c>
      <c r="Q17" s="18"/>
      <c r="R17" s="7"/>
    </row>
    <row r="18" spans="1:19" ht="12.75" customHeight="1" x14ac:dyDescent="0.2">
      <c r="A18" s="90"/>
      <c r="B18" s="100">
        <v>2016</v>
      </c>
      <c r="C18" s="96">
        <v>670</v>
      </c>
      <c r="D18" s="96">
        <v>746</v>
      </c>
      <c r="E18" s="96">
        <v>781</v>
      </c>
      <c r="F18" s="96">
        <v>773</v>
      </c>
      <c r="G18" s="96">
        <v>778</v>
      </c>
      <c r="H18" s="96">
        <v>781</v>
      </c>
      <c r="I18" s="96">
        <v>636</v>
      </c>
      <c r="J18" s="96">
        <v>696</v>
      </c>
      <c r="K18" s="96">
        <v>797</v>
      </c>
      <c r="L18" s="96">
        <v>769</v>
      </c>
      <c r="M18" s="96"/>
      <c r="N18" s="95"/>
      <c r="O18" s="203"/>
      <c r="P18" s="211">
        <v>7427</v>
      </c>
      <c r="Q18" s="95"/>
      <c r="R18" s="7"/>
    </row>
    <row r="19" spans="1:19" ht="12.75" customHeight="1" x14ac:dyDescent="0.2">
      <c r="A19" s="90" t="s">
        <v>87</v>
      </c>
      <c r="B19" s="100">
        <v>2015</v>
      </c>
      <c r="C19" s="96">
        <v>671</v>
      </c>
      <c r="D19" s="96">
        <v>690</v>
      </c>
      <c r="E19" s="96">
        <v>730</v>
      </c>
      <c r="F19" s="96">
        <v>683</v>
      </c>
      <c r="G19" s="96">
        <v>683</v>
      </c>
      <c r="H19" s="96">
        <v>758</v>
      </c>
      <c r="I19" s="96">
        <v>760</v>
      </c>
      <c r="J19" s="96">
        <v>629</v>
      </c>
      <c r="K19" s="96">
        <v>798</v>
      </c>
      <c r="L19" s="96">
        <v>793</v>
      </c>
      <c r="M19" s="96">
        <v>723</v>
      </c>
      <c r="N19" s="209">
        <v>702</v>
      </c>
      <c r="O19" s="31">
        <v>8620</v>
      </c>
      <c r="P19" s="203">
        <v>7195</v>
      </c>
      <c r="Q19" s="95"/>
      <c r="R19" s="7"/>
    </row>
    <row r="20" spans="1:19" ht="12.75" customHeight="1" x14ac:dyDescent="0.2">
      <c r="A20" s="91" t="s">
        <v>88</v>
      </c>
      <c r="B20" s="561" t="s">
        <v>0</v>
      </c>
      <c r="C20" s="14">
        <v>99.850968703427725</v>
      </c>
      <c r="D20" s="14">
        <v>108.11594202898551</v>
      </c>
      <c r="E20" s="14">
        <v>106.98630136986303</v>
      </c>
      <c r="F20" s="14">
        <v>113.17715959004393</v>
      </c>
      <c r="G20" s="14">
        <v>113.90922401171304</v>
      </c>
      <c r="H20" s="14">
        <v>103.03430079155673</v>
      </c>
      <c r="I20" s="14">
        <v>83.684210526315795</v>
      </c>
      <c r="J20" s="14">
        <v>110.65182829888711</v>
      </c>
      <c r="K20" s="14">
        <v>99.874686716791985</v>
      </c>
      <c r="L20" s="14">
        <v>96.973518284993702</v>
      </c>
      <c r="M20" s="14"/>
      <c r="N20" s="159"/>
      <c r="O20" s="12"/>
      <c r="P20" s="12">
        <v>103.22446143154968</v>
      </c>
      <c r="Q20" s="18"/>
      <c r="R20" s="7"/>
    </row>
    <row r="21" spans="1:19" ht="12.75" customHeight="1" x14ac:dyDescent="0.2">
      <c r="A21" s="83"/>
      <c r="B21" s="100">
        <v>2016</v>
      </c>
      <c r="C21" s="557">
        <v>516</v>
      </c>
      <c r="D21" s="557">
        <v>540</v>
      </c>
      <c r="E21" s="557">
        <v>657</v>
      </c>
      <c r="F21" s="96">
        <v>571</v>
      </c>
      <c r="G21" s="96">
        <v>583</v>
      </c>
      <c r="H21" s="96">
        <v>598</v>
      </c>
      <c r="I21" s="96">
        <v>483</v>
      </c>
      <c r="J21" s="96">
        <v>555</v>
      </c>
      <c r="K21" s="96">
        <v>620</v>
      </c>
      <c r="L21" s="96">
        <v>572</v>
      </c>
      <c r="M21" s="96"/>
      <c r="N21" s="209"/>
      <c r="O21" s="203"/>
      <c r="P21" s="211">
        <v>5695</v>
      </c>
      <c r="Q21" s="95"/>
      <c r="R21" s="7"/>
    </row>
    <row r="22" spans="1:19" ht="12.75" customHeight="1" x14ac:dyDescent="0.2">
      <c r="A22" s="83" t="s">
        <v>49</v>
      </c>
      <c r="B22" s="100">
        <v>2015</v>
      </c>
      <c r="C22" s="557">
        <v>527</v>
      </c>
      <c r="D22" s="557">
        <v>559</v>
      </c>
      <c r="E22" s="557">
        <v>666</v>
      </c>
      <c r="F22" s="557">
        <v>617</v>
      </c>
      <c r="G22" s="557">
        <v>563</v>
      </c>
      <c r="H22" s="557">
        <v>661</v>
      </c>
      <c r="I22" s="557">
        <v>618</v>
      </c>
      <c r="J22" s="557">
        <v>499</v>
      </c>
      <c r="K22" s="557">
        <v>622</v>
      </c>
      <c r="L22" s="557">
        <v>616</v>
      </c>
      <c r="M22" s="557">
        <v>542</v>
      </c>
      <c r="N22" s="557">
        <v>634</v>
      </c>
      <c r="O22" s="203">
        <v>7124</v>
      </c>
      <c r="P22" s="203">
        <v>5948</v>
      </c>
      <c r="Q22" s="95"/>
      <c r="R22" s="7"/>
    </row>
    <row r="23" spans="1:19" ht="12.75" customHeight="1" x14ac:dyDescent="0.2">
      <c r="A23" s="86"/>
      <c r="B23" s="561" t="s">
        <v>0</v>
      </c>
      <c r="C23" s="14">
        <v>97.912713472485763</v>
      </c>
      <c r="D23" s="14">
        <v>96.601073345259394</v>
      </c>
      <c r="E23" s="14">
        <v>98.648648648648646</v>
      </c>
      <c r="F23" s="14">
        <v>92.544570502431128</v>
      </c>
      <c r="G23" s="14">
        <v>103.55239786856127</v>
      </c>
      <c r="H23" s="14">
        <v>90.468986384266259</v>
      </c>
      <c r="I23" s="14">
        <v>78.155339805825236</v>
      </c>
      <c r="J23" s="14">
        <v>111.22244488977955</v>
      </c>
      <c r="K23" s="14">
        <v>99.678456591639872</v>
      </c>
      <c r="L23" s="14">
        <v>92.857142857142861</v>
      </c>
      <c r="M23" s="14"/>
      <c r="N23" s="159"/>
      <c r="O23" s="12"/>
      <c r="P23" s="12">
        <v>95.746469401479487</v>
      </c>
      <c r="Q23" s="18"/>
      <c r="R23" s="7"/>
    </row>
    <row r="24" spans="1:19" ht="12.75" customHeight="1" x14ac:dyDescent="0.2">
      <c r="A24" s="83"/>
      <c r="B24" s="100">
        <v>2016</v>
      </c>
      <c r="C24" s="557">
        <v>70</v>
      </c>
      <c r="D24" s="557">
        <v>75</v>
      </c>
      <c r="E24" s="557">
        <v>87</v>
      </c>
      <c r="F24" s="96">
        <v>78</v>
      </c>
      <c r="G24" s="96">
        <v>80</v>
      </c>
      <c r="H24" s="96">
        <v>86</v>
      </c>
      <c r="I24" s="96">
        <v>65</v>
      </c>
      <c r="J24" s="96">
        <v>86</v>
      </c>
      <c r="K24" s="96">
        <v>78</v>
      </c>
      <c r="L24" s="96">
        <v>73</v>
      </c>
      <c r="M24" s="96"/>
      <c r="N24" s="209"/>
      <c r="O24" s="30"/>
      <c r="P24" s="203">
        <v>778</v>
      </c>
      <c r="Q24" s="95"/>
      <c r="R24" s="7"/>
    </row>
    <row r="25" spans="1:19" ht="12.75" customHeight="1" x14ac:dyDescent="0.2">
      <c r="A25" s="83" t="s">
        <v>173</v>
      </c>
      <c r="B25" s="100">
        <v>2015</v>
      </c>
      <c r="C25" s="557">
        <v>57</v>
      </c>
      <c r="D25" s="557">
        <v>64</v>
      </c>
      <c r="E25" s="557">
        <v>68</v>
      </c>
      <c r="F25" s="557">
        <v>70</v>
      </c>
      <c r="G25" s="557">
        <v>65</v>
      </c>
      <c r="H25" s="557">
        <v>73</v>
      </c>
      <c r="I25" s="557">
        <v>68</v>
      </c>
      <c r="J25" s="557">
        <v>59</v>
      </c>
      <c r="K25" s="557">
        <v>80</v>
      </c>
      <c r="L25" s="557">
        <v>80</v>
      </c>
      <c r="M25" s="557">
        <v>77</v>
      </c>
      <c r="N25" s="557">
        <v>88</v>
      </c>
      <c r="O25" s="203">
        <v>849</v>
      </c>
      <c r="P25" s="203">
        <v>684</v>
      </c>
      <c r="Q25" s="95"/>
      <c r="R25" s="7"/>
    </row>
    <row r="26" spans="1:19" ht="12.75" customHeight="1" x14ac:dyDescent="0.2">
      <c r="A26" s="83" t="s">
        <v>89</v>
      </c>
      <c r="B26" s="561" t="s">
        <v>0</v>
      </c>
      <c r="C26" s="14">
        <v>122.80701754385966</v>
      </c>
      <c r="D26" s="14">
        <v>117.1875</v>
      </c>
      <c r="E26" s="14">
        <v>127.94117647058823</v>
      </c>
      <c r="F26" s="14">
        <v>111.42857142857143</v>
      </c>
      <c r="G26" s="14">
        <v>123.07692307692308</v>
      </c>
      <c r="H26" s="14">
        <v>117.8082191780822</v>
      </c>
      <c r="I26" s="14">
        <v>95.588235294117652</v>
      </c>
      <c r="J26" s="14">
        <v>145.76271186440678</v>
      </c>
      <c r="K26" s="14">
        <v>97.5</v>
      </c>
      <c r="L26" s="14">
        <v>91.25</v>
      </c>
      <c r="M26" s="14"/>
      <c r="N26" s="159"/>
      <c r="O26" s="12"/>
      <c r="P26" s="12">
        <v>113.74269005847952</v>
      </c>
      <c r="Q26" s="18"/>
      <c r="R26" s="7"/>
    </row>
    <row r="27" spans="1:19" ht="12.75" customHeight="1" x14ac:dyDescent="0.2">
      <c r="A27" s="92"/>
      <c r="B27" s="100">
        <v>2016</v>
      </c>
      <c r="C27" s="557">
        <v>265</v>
      </c>
      <c r="D27" s="557">
        <v>328</v>
      </c>
      <c r="E27" s="557">
        <v>349</v>
      </c>
      <c r="F27" s="96">
        <v>383</v>
      </c>
      <c r="G27" s="96">
        <v>369</v>
      </c>
      <c r="H27" s="96">
        <v>412</v>
      </c>
      <c r="I27" s="96">
        <v>343</v>
      </c>
      <c r="J27" s="96">
        <v>427</v>
      </c>
      <c r="K27" s="96">
        <v>433</v>
      </c>
      <c r="L27" s="96">
        <v>441</v>
      </c>
      <c r="M27" s="96"/>
      <c r="N27" s="209"/>
      <c r="O27" s="30"/>
      <c r="P27" s="211">
        <v>3750</v>
      </c>
      <c r="Q27" s="95"/>
      <c r="R27" s="7"/>
    </row>
    <row r="28" spans="1:19" ht="12.75" customHeight="1" x14ac:dyDescent="0.2">
      <c r="A28" s="93" t="s">
        <v>91</v>
      </c>
      <c r="B28" s="100">
        <v>2015</v>
      </c>
      <c r="C28" s="557">
        <v>326</v>
      </c>
      <c r="D28" s="557">
        <v>341</v>
      </c>
      <c r="E28" s="557">
        <v>345</v>
      </c>
      <c r="F28" s="557">
        <v>427</v>
      </c>
      <c r="G28" s="557">
        <v>376</v>
      </c>
      <c r="H28" s="557">
        <v>421</v>
      </c>
      <c r="I28" s="557">
        <v>393</v>
      </c>
      <c r="J28" s="557">
        <v>353</v>
      </c>
      <c r="K28" s="557">
        <v>404</v>
      </c>
      <c r="L28" s="557">
        <v>411</v>
      </c>
      <c r="M28" s="557">
        <v>408</v>
      </c>
      <c r="N28" s="557">
        <v>378</v>
      </c>
      <c r="O28" s="203">
        <v>4583</v>
      </c>
      <c r="P28" s="203">
        <v>3797</v>
      </c>
      <c r="Q28" s="95"/>
      <c r="R28" s="7"/>
    </row>
    <row r="29" spans="1:19" ht="12.75" customHeight="1" x14ac:dyDescent="0.2">
      <c r="A29" s="94" t="s">
        <v>90</v>
      </c>
      <c r="B29" s="561" t="s">
        <v>0</v>
      </c>
      <c r="C29" s="14">
        <v>81.288343558282207</v>
      </c>
      <c r="D29" s="14">
        <v>96.187683284457478</v>
      </c>
      <c r="E29" s="14">
        <v>101.15942028985508</v>
      </c>
      <c r="F29" s="14">
        <v>89.695550351288063</v>
      </c>
      <c r="G29" s="14">
        <v>98.138297872340431</v>
      </c>
      <c r="H29" s="14">
        <v>97.862232779097397</v>
      </c>
      <c r="I29" s="14">
        <v>87.277353689567434</v>
      </c>
      <c r="J29" s="14">
        <v>120.96317280453258</v>
      </c>
      <c r="K29" s="14">
        <v>107.17821782178218</v>
      </c>
      <c r="L29" s="14">
        <v>107.2992700729927</v>
      </c>
      <c r="M29" s="14"/>
      <c r="N29" s="159"/>
      <c r="O29" s="12"/>
      <c r="P29" s="12">
        <v>98.762180668949171</v>
      </c>
      <c r="Q29" s="18"/>
      <c r="R29" s="7"/>
      <c r="S29" s="6"/>
    </row>
    <row r="30" spans="1:19" ht="12.75" customHeight="1" x14ac:dyDescent="0.2">
      <c r="A30" s="83"/>
      <c r="B30" s="100">
        <v>2016</v>
      </c>
      <c r="C30" s="557">
        <v>136</v>
      </c>
      <c r="D30" s="557">
        <v>159</v>
      </c>
      <c r="E30" s="557">
        <v>172</v>
      </c>
      <c r="F30" s="96">
        <v>168</v>
      </c>
      <c r="G30" s="96">
        <v>176</v>
      </c>
      <c r="H30" s="96">
        <v>169</v>
      </c>
      <c r="I30" s="96">
        <v>154</v>
      </c>
      <c r="J30" s="96">
        <v>166</v>
      </c>
      <c r="K30" s="96">
        <v>198</v>
      </c>
      <c r="L30" s="96">
        <v>173</v>
      </c>
      <c r="M30" s="96"/>
      <c r="N30" s="209"/>
      <c r="O30" s="30"/>
      <c r="P30" s="203">
        <v>1671</v>
      </c>
      <c r="Q30" s="95"/>
      <c r="R30" s="118"/>
    </row>
    <row r="31" spans="1:19" ht="12.75" customHeight="1" x14ac:dyDescent="0.2">
      <c r="A31" s="83" t="s">
        <v>92</v>
      </c>
      <c r="B31" s="100">
        <v>2015</v>
      </c>
      <c r="C31" s="557">
        <v>166</v>
      </c>
      <c r="D31" s="557">
        <v>167</v>
      </c>
      <c r="E31" s="557">
        <v>187</v>
      </c>
      <c r="F31" s="557">
        <v>166</v>
      </c>
      <c r="G31" s="557">
        <v>168</v>
      </c>
      <c r="H31" s="557">
        <v>173</v>
      </c>
      <c r="I31" s="557">
        <v>175</v>
      </c>
      <c r="J31" s="557">
        <v>145</v>
      </c>
      <c r="K31" s="557">
        <v>147</v>
      </c>
      <c r="L31" s="557">
        <v>159</v>
      </c>
      <c r="M31" s="557">
        <v>160</v>
      </c>
      <c r="N31" s="557">
        <v>180</v>
      </c>
      <c r="O31" s="203">
        <v>1993</v>
      </c>
      <c r="P31" s="203">
        <v>1653</v>
      </c>
      <c r="Q31" s="95"/>
      <c r="R31" s="118" t="s">
        <v>45</v>
      </c>
    </row>
    <row r="32" spans="1:19" ht="12.75" customHeight="1" x14ac:dyDescent="0.2">
      <c r="A32" s="97"/>
      <c r="B32" s="561" t="s">
        <v>0</v>
      </c>
      <c r="C32" s="14">
        <v>81.92771084337349</v>
      </c>
      <c r="D32" s="14">
        <v>95.209580838323348</v>
      </c>
      <c r="E32" s="14">
        <v>91.978609625668454</v>
      </c>
      <c r="F32" s="14">
        <v>101.20481927710843</v>
      </c>
      <c r="G32" s="14">
        <v>104.76190476190477</v>
      </c>
      <c r="H32" s="14">
        <v>97.687861271676297</v>
      </c>
      <c r="I32" s="14">
        <v>88</v>
      </c>
      <c r="J32" s="14">
        <v>114.48275862068967</v>
      </c>
      <c r="K32" s="14">
        <v>134.69387755102039</v>
      </c>
      <c r="L32" s="14">
        <v>108.80503144654088</v>
      </c>
      <c r="M32" s="14"/>
      <c r="N32" s="159"/>
      <c r="O32" s="12"/>
      <c r="P32" s="12">
        <v>101.08892921960073</v>
      </c>
      <c r="Q32" s="18"/>
      <c r="R32" s="4"/>
    </row>
    <row r="33" spans="1:18" ht="12.75" customHeight="1" x14ac:dyDescent="0.2">
      <c r="A33" s="98"/>
      <c r="B33" s="100">
        <v>2016</v>
      </c>
      <c r="C33" s="557">
        <v>4</v>
      </c>
      <c r="D33" s="557">
        <v>5</v>
      </c>
      <c r="E33" s="557">
        <v>5</v>
      </c>
      <c r="F33" s="96">
        <v>7</v>
      </c>
      <c r="G33" s="96">
        <v>7</v>
      </c>
      <c r="H33" s="96">
        <v>9</v>
      </c>
      <c r="I33" s="96">
        <v>9</v>
      </c>
      <c r="J33" s="96">
        <v>9</v>
      </c>
      <c r="K33" s="96">
        <v>9</v>
      </c>
      <c r="L33" s="96">
        <v>10</v>
      </c>
      <c r="M33" s="96"/>
      <c r="N33" s="209"/>
      <c r="O33" s="568"/>
      <c r="P33" s="211">
        <v>74</v>
      </c>
      <c r="Q33" s="95"/>
      <c r="R33" s="118"/>
    </row>
    <row r="34" spans="1:18" ht="12.75" customHeight="1" x14ac:dyDescent="0.2">
      <c r="A34" s="83" t="s">
        <v>50</v>
      </c>
      <c r="B34" s="100">
        <v>2015</v>
      </c>
      <c r="C34" s="557">
        <v>7</v>
      </c>
      <c r="D34" s="557">
        <v>6</v>
      </c>
      <c r="E34" s="557">
        <v>12</v>
      </c>
      <c r="F34" s="557">
        <v>10</v>
      </c>
      <c r="G34" s="557">
        <v>11</v>
      </c>
      <c r="H34" s="557">
        <v>13</v>
      </c>
      <c r="I34" s="557">
        <v>10</v>
      </c>
      <c r="J34" s="557">
        <v>15</v>
      </c>
      <c r="K34" s="557">
        <v>10</v>
      </c>
      <c r="L34" s="557">
        <v>8</v>
      </c>
      <c r="M34" s="557">
        <v>9</v>
      </c>
      <c r="N34" s="557">
        <v>10</v>
      </c>
      <c r="O34" s="203">
        <v>121</v>
      </c>
      <c r="P34" s="203">
        <v>102</v>
      </c>
      <c r="Q34" s="95"/>
      <c r="R34" s="118"/>
    </row>
    <row r="35" spans="1:18" ht="12.75" customHeight="1" thickBot="1" x14ac:dyDescent="0.25">
      <c r="A35" s="101"/>
      <c r="B35" s="102" t="s">
        <v>0</v>
      </c>
      <c r="C35" s="23">
        <v>57.142857142857139</v>
      </c>
      <c r="D35" s="23">
        <v>83.333333333333343</v>
      </c>
      <c r="E35" s="23">
        <v>41.666666666666671</v>
      </c>
      <c r="F35" s="38">
        <v>70</v>
      </c>
      <c r="G35" s="23">
        <v>63.636363636363633</v>
      </c>
      <c r="H35" s="38">
        <v>69.230769230769226</v>
      </c>
      <c r="I35" s="23">
        <v>90</v>
      </c>
      <c r="J35" s="23">
        <v>60</v>
      </c>
      <c r="K35" s="23">
        <v>90</v>
      </c>
      <c r="L35" s="23">
        <v>125</v>
      </c>
      <c r="M35" s="23"/>
      <c r="N35" s="569"/>
      <c r="O35" s="20"/>
      <c r="P35" s="197">
        <v>72.549019607843135</v>
      </c>
      <c r="Q35" s="18"/>
    </row>
    <row r="36" spans="1:18" ht="12.75" customHeight="1" thickTop="1" x14ac:dyDescent="0.2">
      <c r="A36" s="103"/>
      <c r="B36" s="100">
        <v>2016</v>
      </c>
      <c r="C36" s="555">
        <v>11562</v>
      </c>
      <c r="D36" s="555">
        <v>12279</v>
      </c>
      <c r="E36" s="555">
        <v>12789</v>
      </c>
      <c r="F36" s="216">
        <v>12785</v>
      </c>
      <c r="G36" s="96">
        <v>12220</v>
      </c>
      <c r="H36" s="216">
        <v>12879</v>
      </c>
      <c r="I36" s="96">
        <v>10072</v>
      </c>
      <c r="J36" s="96">
        <v>11355</v>
      </c>
      <c r="K36" s="96">
        <v>12841</v>
      </c>
      <c r="L36" s="96">
        <v>12362</v>
      </c>
      <c r="M36" s="96"/>
      <c r="N36" s="209"/>
      <c r="O36" s="31"/>
      <c r="P36" s="203">
        <v>121144</v>
      </c>
      <c r="Q36" s="18"/>
    </row>
    <row r="37" spans="1:18" ht="12.75" customHeight="1" x14ac:dyDescent="0.2">
      <c r="A37" s="103" t="s">
        <v>93</v>
      </c>
      <c r="B37" s="100">
        <v>2015</v>
      </c>
      <c r="C37" s="555">
        <v>11114</v>
      </c>
      <c r="D37" s="555">
        <v>11209</v>
      </c>
      <c r="E37" s="555">
        <v>12160</v>
      </c>
      <c r="F37" s="555">
        <v>11168</v>
      </c>
      <c r="G37" s="555">
        <v>10708</v>
      </c>
      <c r="H37" s="555">
        <v>12358</v>
      </c>
      <c r="I37" s="555">
        <v>11576</v>
      </c>
      <c r="J37" s="555">
        <v>9753</v>
      </c>
      <c r="K37" s="555">
        <v>13146</v>
      </c>
      <c r="L37" s="555">
        <v>13521</v>
      </c>
      <c r="M37" s="555">
        <v>12455</v>
      </c>
      <c r="N37" s="555">
        <v>10681</v>
      </c>
      <c r="O37" s="203">
        <v>139849</v>
      </c>
      <c r="P37" s="203">
        <v>116713</v>
      </c>
      <c r="Q37" s="18"/>
    </row>
    <row r="38" spans="1:18" ht="12.75" customHeight="1" thickBot="1" x14ac:dyDescent="0.25">
      <c r="A38" s="104"/>
      <c r="B38" s="105" t="s">
        <v>0</v>
      </c>
      <c r="C38" s="15">
        <v>104.03095195249234</v>
      </c>
      <c r="D38" s="15">
        <v>109.54590061557677</v>
      </c>
      <c r="E38" s="15">
        <v>105.17269736842105</v>
      </c>
      <c r="F38" s="15">
        <v>114.47886819484241</v>
      </c>
      <c r="G38" s="15">
        <v>114.12028389988794</v>
      </c>
      <c r="H38" s="15">
        <v>104.21589253924583</v>
      </c>
      <c r="I38" s="15">
        <v>87.007601935038011</v>
      </c>
      <c r="J38" s="15">
        <v>116.42571516456475</v>
      </c>
      <c r="K38" s="15">
        <v>97.679902631979303</v>
      </c>
      <c r="L38" s="15">
        <v>91.428148805561719</v>
      </c>
      <c r="M38" s="15"/>
      <c r="N38" s="558"/>
      <c r="O38" s="16"/>
      <c r="P38" s="16">
        <v>103.79649225022062</v>
      </c>
      <c r="Q38" s="18"/>
    </row>
    <row r="39" spans="1:18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119"/>
      <c r="I39" s="120"/>
      <c r="J39" s="121"/>
      <c r="K39" s="119"/>
      <c r="L39" s="119"/>
      <c r="M39" s="119"/>
      <c r="N39" s="119"/>
      <c r="O39" s="119"/>
    </row>
    <row r="40" spans="1:18" ht="12.75" customHeight="1" x14ac:dyDescent="0.2">
      <c r="A40" s="59" t="s">
        <v>178</v>
      </c>
      <c r="B40" s="3"/>
      <c r="C40" s="3"/>
      <c r="D40" s="3"/>
      <c r="E40" s="3"/>
      <c r="F40" s="3"/>
      <c r="G40" s="3"/>
      <c r="M40" s="3"/>
      <c r="N40" s="3"/>
      <c r="O40" s="3"/>
      <c r="P40" s="54" t="s">
        <v>70</v>
      </c>
      <c r="Q40" s="123"/>
    </row>
    <row r="41" spans="1:18" ht="12.75" customHeight="1" x14ac:dyDescent="0.2"/>
    <row r="42" spans="1:18" ht="12.75" customHeight="1" x14ac:dyDescent="0.2">
      <c r="E42" s="124"/>
    </row>
    <row r="67" spans="2:13" x14ac:dyDescent="0.2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2:13" x14ac:dyDescent="0.2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13" x14ac:dyDescent="0.2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94" spans="2:13" x14ac:dyDescent="0.2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</sheetData>
  <mergeCells count="2">
    <mergeCell ref="A3:P3"/>
    <mergeCell ref="A2:P2"/>
  </mergeCells>
  <phoneticPr fontId="0" type="noConversion"/>
  <hyperlinks>
    <hyperlink ref="A1" location="contents!A1" display="contents"/>
  </hyperlinks>
  <printOptions gridLinesSet="0"/>
  <pageMargins left="0.59055118110236227" right="0" top="0.67" bottom="0.39370078740157483" header="0" footer="0"/>
  <pageSetup paperSize="9" scale="95" orientation="landscape" r:id="rId1"/>
  <headerFooter alignWithMargins="0"/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8.42578125" style="3" customWidth="1"/>
    <col min="2" max="2" width="5.85546875" style="122" customWidth="1"/>
    <col min="3" max="13" width="7.140625" style="122" customWidth="1"/>
    <col min="14" max="14" width="7.5703125" style="122" customWidth="1"/>
    <col min="15" max="15" width="8.42578125" style="122" customWidth="1"/>
    <col min="16" max="16" width="7.140625" style="122" hidden="1" customWidth="1"/>
    <col min="17" max="17" width="14.28515625" style="122" customWidth="1"/>
    <col min="18" max="18" width="8.85546875" style="3" customWidth="1"/>
    <col min="19" max="19" width="8.85546875" style="3" hidden="1" customWidth="1"/>
    <col min="20" max="16384" width="8.85546875" style="3"/>
  </cols>
  <sheetData>
    <row r="1" spans="1:25" ht="14.25" x14ac:dyDescent="0.2">
      <c r="A1" s="293" t="s">
        <v>134</v>
      </c>
    </row>
    <row r="2" spans="1:25" ht="24" customHeight="1" x14ac:dyDescent="0.2">
      <c r="A2" s="754" t="s">
        <v>189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114"/>
      <c r="R2" s="2"/>
    </row>
    <row r="3" spans="1:25" s="47" customFormat="1" ht="18" customHeight="1" x14ac:dyDescent="0.25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45"/>
      <c r="R3" s="45"/>
      <c r="S3" s="46"/>
      <c r="T3" s="1"/>
      <c r="V3" s="48"/>
      <c r="W3" s="48"/>
      <c r="X3" s="48"/>
      <c r="Y3" s="48"/>
    </row>
    <row r="4" spans="1:25" ht="15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529"/>
      <c r="N4" s="77"/>
      <c r="O4" s="78" t="s">
        <v>119</v>
      </c>
      <c r="Q4" s="123"/>
      <c r="R4" s="2"/>
    </row>
    <row r="5" spans="1:25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80" t="s">
        <v>15</v>
      </c>
      <c r="N5" s="81" t="s">
        <v>16</v>
      </c>
      <c r="O5" s="82" t="s">
        <v>17</v>
      </c>
      <c r="P5" s="509" t="s">
        <v>17</v>
      </c>
      <c r="Q5" s="113"/>
      <c r="R5" s="2"/>
    </row>
    <row r="6" spans="1:25" ht="12.75" customHeight="1" x14ac:dyDescent="0.25">
      <c r="A6" s="83"/>
      <c r="B6" s="84">
        <v>2016</v>
      </c>
      <c r="C6" s="555">
        <v>12797</v>
      </c>
      <c r="D6" s="555">
        <v>13667</v>
      </c>
      <c r="E6" s="555">
        <v>14398</v>
      </c>
      <c r="F6" s="213">
        <v>14314</v>
      </c>
      <c r="G6" s="213">
        <v>13739</v>
      </c>
      <c r="H6" s="213">
        <v>14485</v>
      </c>
      <c r="I6" s="213">
        <v>11394</v>
      </c>
      <c r="J6" s="213">
        <v>12897</v>
      </c>
      <c r="K6" s="213">
        <v>14539</v>
      </c>
      <c r="L6" s="213">
        <v>13935</v>
      </c>
      <c r="M6" s="213"/>
      <c r="N6" s="95"/>
      <c r="O6" s="203"/>
      <c r="P6" s="203">
        <v>136165</v>
      </c>
      <c r="Q6" s="95"/>
      <c r="R6" s="10"/>
      <c r="S6" s="10" t="str">
        <f>IF(P9+P21+P24+P30+P33=P6,"OK","CHYBA")</f>
        <v>CHYBA</v>
      </c>
      <c r="T6" s="4"/>
    </row>
    <row r="7" spans="1:25" ht="12.75" customHeight="1" x14ac:dyDescent="0.25">
      <c r="A7" s="85" t="s">
        <v>95</v>
      </c>
      <c r="B7" s="84">
        <v>2015</v>
      </c>
      <c r="C7" s="555">
        <v>12455</v>
      </c>
      <c r="D7" s="555">
        <v>12607</v>
      </c>
      <c r="E7" s="555">
        <v>13734</v>
      </c>
      <c r="F7" s="555">
        <v>12715</v>
      </c>
      <c r="G7" s="555">
        <v>12177</v>
      </c>
      <c r="H7" s="555">
        <v>13990</v>
      </c>
      <c r="I7" s="555">
        <v>13139</v>
      </c>
      <c r="J7" s="555">
        <v>11066</v>
      </c>
      <c r="K7" s="555">
        <v>14715</v>
      </c>
      <c r="L7" s="555">
        <v>15133</v>
      </c>
      <c r="M7" s="555">
        <v>13929</v>
      </c>
      <c r="N7" s="555">
        <v>12219</v>
      </c>
      <c r="O7" s="203">
        <v>157879</v>
      </c>
      <c r="P7" s="203">
        <v>131731</v>
      </c>
      <c r="Q7" s="95"/>
      <c r="R7" s="10"/>
      <c r="S7" s="10" t="str">
        <f>IF(P10+P22+P25+P31+P34=P7,"OK","CHYBA")</f>
        <v>CHYBA</v>
      </c>
      <c r="T7" s="4"/>
    </row>
    <row r="8" spans="1:25" ht="12.75" customHeight="1" x14ac:dyDescent="0.2">
      <c r="A8" s="86"/>
      <c r="B8" s="87" t="s">
        <v>0</v>
      </c>
      <c r="C8" s="14">
        <v>102.74588518667203</v>
      </c>
      <c r="D8" s="14">
        <v>108.40802728642818</v>
      </c>
      <c r="E8" s="14">
        <v>104.83471676132226</v>
      </c>
      <c r="F8" s="14">
        <v>112.57569799449469</v>
      </c>
      <c r="G8" s="14">
        <v>112.8274616079494</v>
      </c>
      <c r="H8" s="14">
        <v>103.53824160114367</v>
      </c>
      <c r="I8" s="14">
        <v>86.718928381155337</v>
      </c>
      <c r="J8" s="14">
        <v>116.54617748057112</v>
      </c>
      <c r="K8" s="14">
        <v>98.803941556235131</v>
      </c>
      <c r="L8" s="14">
        <v>92.083526068856145</v>
      </c>
      <c r="M8" s="14"/>
      <c r="N8" s="159"/>
      <c r="O8" s="12"/>
      <c r="P8" s="12">
        <v>103.36595030782428</v>
      </c>
      <c r="Q8" s="18"/>
    </row>
    <row r="9" spans="1:25" ht="12.75" customHeight="1" x14ac:dyDescent="0.2">
      <c r="A9" s="88"/>
      <c r="B9" s="84">
        <v>2016</v>
      </c>
      <c r="C9" s="555">
        <v>11805</v>
      </c>
      <c r="D9" s="555">
        <v>12560</v>
      </c>
      <c r="E9" s="555">
        <v>13127</v>
      </c>
      <c r="F9" s="96">
        <v>13109</v>
      </c>
      <c r="G9" s="96">
        <v>12524</v>
      </c>
      <c r="H9" s="96">
        <v>13210</v>
      </c>
      <c r="I9" s="96">
        <v>10341</v>
      </c>
      <c r="J9" s="96">
        <v>11653</v>
      </c>
      <c r="K9" s="96">
        <v>13202</v>
      </c>
      <c r="L9" s="96">
        <v>12667</v>
      </c>
      <c r="M9" s="96"/>
      <c r="N9" s="95"/>
      <c r="O9" s="203"/>
      <c r="P9" s="211">
        <v>124198</v>
      </c>
      <c r="Q9" s="95"/>
      <c r="R9" s="5"/>
    </row>
    <row r="10" spans="1:25" ht="12.75" customHeight="1" x14ac:dyDescent="0.2">
      <c r="A10" s="88" t="s">
        <v>126</v>
      </c>
      <c r="B10" s="84">
        <v>2015</v>
      </c>
      <c r="C10" s="555">
        <v>11373</v>
      </c>
      <c r="D10" s="555">
        <v>11471</v>
      </c>
      <c r="E10" s="555">
        <v>12457</v>
      </c>
      <c r="F10" s="555">
        <v>11426</v>
      </c>
      <c r="G10" s="555">
        <v>10994</v>
      </c>
      <c r="H10" s="555">
        <v>12649</v>
      </c>
      <c r="I10" s="555">
        <v>11875</v>
      </c>
      <c r="J10" s="555">
        <v>9994</v>
      </c>
      <c r="K10" s="555">
        <v>13452</v>
      </c>
      <c r="L10" s="555">
        <v>13858</v>
      </c>
      <c r="M10" s="555">
        <v>12733</v>
      </c>
      <c r="N10" s="555">
        <v>10929</v>
      </c>
      <c r="O10" s="203">
        <v>143211</v>
      </c>
      <c r="P10" s="203">
        <v>119549</v>
      </c>
      <c r="Q10" s="95"/>
      <c r="R10" s="5"/>
    </row>
    <row r="11" spans="1:25" ht="12.75" customHeight="1" x14ac:dyDescent="0.2">
      <c r="A11" s="89" t="s">
        <v>101</v>
      </c>
      <c r="B11" s="87" t="s">
        <v>0</v>
      </c>
      <c r="C11" s="14">
        <v>103.79847006067</v>
      </c>
      <c r="D11" s="14">
        <v>109.49350536134601</v>
      </c>
      <c r="E11" s="14">
        <v>105.37850204704182</v>
      </c>
      <c r="F11" s="14">
        <v>114.72956415193418</v>
      </c>
      <c r="G11" s="14">
        <v>113.91668182645078</v>
      </c>
      <c r="H11" s="14">
        <v>104.43513321211162</v>
      </c>
      <c r="I11" s="14">
        <v>87.082105263157899</v>
      </c>
      <c r="J11" s="14">
        <v>116.5999599759856</v>
      </c>
      <c r="K11" s="14">
        <v>98.141540291406486</v>
      </c>
      <c r="L11" s="14">
        <v>91.405686246211573</v>
      </c>
      <c r="M11" s="14"/>
      <c r="N11" s="159"/>
      <c r="O11" s="12"/>
      <c r="P11" s="12">
        <v>103.88878200570477</v>
      </c>
      <c r="Q11" s="18"/>
    </row>
    <row r="12" spans="1:25" ht="12.75" customHeight="1" x14ac:dyDescent="0.2">
      <c r="A12" s="90"/>
      <c r="B12" s="84">
        <v>2016</v>
      </c>
      <c r="C12" s="555">
        <v>10899</v>
      </c>
      <c r="D12" s="555">
        <v>11557</v>
      </c>
      <c r="E12" s="555">
        <v>12078</v>
      </c>
      <c r="F12" s="96">
        <v>12063</v>
      </c>
      <c r="G12" s="96">
        <v>11487</v>
      </c>
      <c r="H12" s="96">
        <v>12159</v>
      </c>
      <c r="I12" s="96">
        <v>9498</v>
      </c>
      <c r="J12" s="96">
        <v>10674</v>
      </c>
      <c r="K12" s="96">
        <v>12103</v>
      </c>
      <c r="L12" s="96">
        <v>11632</v>
      </c>
      <c r="M12" s="96"/>
      <c r="N12" s="95"/>
      <c r="O12" s="203"/>
      <c r="P12" s="211">
        <v>114150</v>
      </c>
      <c r="Q12" s="95"/>
      <c r="R12" s="5"/>
      <c r="S12" s="5"/>
    </row>
    <row r="13" spans="1:25" ht="12.75" customHeight="1" x14ac:dyDescent="0.2">
      <c r="A13" s="90" t="s">
        <v>176</v>
      </c>
      <c r="B13" s="84">
        <v>2015</v>
      </c>
      <c r="C13" s="555">
        <v>10437</v>
      </c>
      <c r="D13" s="555">
        <v>10515</v>
      </c>
      <c r="E13" s="555">
        <v>11437</v>
      </c>
      <c r="F13" s="555">
        <v>10485</v>
      </c>
      <c r="G13" s="555">
        <v>10074</v>
      </c>
      <c r="H13" s="555">
        <v>11585</v>
      </c>
      <c r="I13" s="555">
        <v>10824</v>
      </c>
      <c r="J13" s="555">
        <v>9147</v>
      </c>
      <c r="K13" s="555">
        <v>12357</v>
      </c>
      <c r="L13" s="555">
        <v>12760</v>
      </c>
      <c r="M13" s="555">
        <v>11749</v>
      </c>
      <c r="N13" s="555">
        <v>10006</v>
      </c>
      <c r="O13" s="203">
        <v>131376</v>
      </c>
      <c r="P13" s="203">
        <v>109621</v>
      </c>
      <c r="Q13" s="95"/>
      <c r="R13" s="5"/>
    </row>
    <row r="14" spans="1:25" ht="12.75" customHeight="1" x14ac:dyDescent="0.2">
      <c r="A14" s="86"/>
      <c r="B14" s="87" t="s">
        <v>0</v>
      </c>
      <c r="C14" s="14">
        <v>104.42655935613683</v>
      </c>
      <c r="D14" s="14">
        <v>109.9096528768426</v>
      </c>
      <c r="E14" s="14">
        <v>105.60461659526099</v>
      </c>
      <c r="F14" s="14">
        <v>115.05007153075823</v>
      </c>
      <c r="G14" s="14">
        <v>114.02620607504468</v>
      </c>
      <c r="H14" s="14">
        <v>104.95468277945619</v>
      </c>
      <c r="I14" s="14">
        <v>87.749445676274945</v>
      </c>
      <c r="J14" s="14">
        <v>116.69399803214169</v>
      </c>
      <c r="K14" s="14">
        <v>97.944484907339969</v>
      </c>
      <c r="L14" s="14">
        <v>91.159874608150474</v>
      </c>
      <c r="M14" s="14"/>
      <c r="N14" s="159"/>
      <c r="O14" s="12"/>
      <c r="P14" s="12">
        <v>104.13150764908184</v>
      </c>
      <c r="Q14" s="18"/>
      <c r="R14" s="5"/>
    </row>
    <row r="15" spans="1:25" ht="12.75" customHeight="1" x14ac:dyDescent="0.2">
      <c r="A15" s="90"/>
      <c r="B15" s="84">
        <v>2016</v>
      </c>
      <c r="C15" s="557">
        <v>236</v>
      </c>
      <c r="D15" s="557">
        <v>257</v>
      </c>
      <c r="E15" s="557">
        <v>268</v>
      </c>
      <c r="F15" s="96">
        <v>273</v>
      </c>
      <c r="G15" s="96">
        <v>259</v>
      </c>
      <c r="H15" s="96">
        <v>270</v>
      </c>
      <c r="I15" s="96">
        <v>207</v>
      </c>
      <c r="J15" s="96">
        <v>283</v>
      </c>
      <c r="K15" s="96">
        <v>302</v>
      </c>
      <c r="L15" s="96">
        <v>266</v>
      </c>
      <c r="M15" s="96"/>
      <c r="N15" s="95"/>
      <c r="O15" s="203"/>
      <c r="P15" s="211">
        <v>2621</v>
      </c>
      <c r="Q15" s="95"/>
      <c r="R15" s="5"/>
    </row>
    <row r="16" spans="1:25" ht="12.75" customHeight="1" x14ac:dyDescent="0.2">
      <c r="A16" s="90" t="s">
        <v>48</v>
      </c>
      <c r="B16" s="84">
        <v>2015</v>
      </c>
      <c r="C16" s="557">
        <v>265</v>
      </c>
      <c r="D16" s="557">
        <v>266</v>
      </c>
      <c r="E16" s="557">
        <v>290</v>
      </c>
      <c r="F16" s="557">
        <v>258</v>
      </c>
      <c r="G16" s="557">
        <v>237</v>
      </c>
      <c r="H16" s="557">
        <v>306</v>
      </c>
      <c r="I16" s="557">
        <v>291</v>
      </c>
      <c r="J16" s="557">
        <v>218</v>
      </c>
      <c r="K16" s="557">
        <v>297</v>
      </c>
      <c r="L16" s="557">
        <v>305</v>
      </c>
      <c r="M16" s="557">
        <v>261</v>
      </c>
      <c r="N16" s="557">
        <v>221</v>
      </c>
      <c r="O16" s="203">
        <v>3215</v>
      </c>
      <c r="P16" s="203">
        <v>2733</v>
      </c>
      <c r="Q16" s="95"/>
      <c r="R16" s="5"/>
    </row>
    <row r="17" spans="1:18" ht="12.75" customHeight="1" x14ac:dyDescent="0.2">
      <c r="A17" s="86"/>
      <c r="B17" s="87" t="s">
        <v>0</v>
      </c>
      <c r="C17" s="14">
        <v>89.056603773584911</v>
      </c>
      <c r="D17" s="14">
        <v>96.616541353383454</v>
      </c>
      <c r="E17" s="14">
        <v>92.41379310344827</v>
      </c>
      <c r="F17" s="14">
        <v>105.81395348837211</v>
      </c>
      <c r="G17" s="14">
        <v>109.28270042194093</v>
      </c>
      <c r="H17" s="14">
        <v>88.235294117647058</v>
      </c>
      <c r="I17" s="14">
        <v>71.134020618556704</v>
      </c>
      <c r="J17" s="14">
        <v>129.81651376146789</v>
      </c>
      <c r="K17" s="14">
        <v>101.68350168350169</v>
      </c>
      <c r="L17" s="14">
        <v>87.21311475409837</v>
      </c>
      <c r="M17" s="14"/>
      <c r="N17" s="159"/>
      <c r="O17" s="12"/>
      <c r="P17" s="12">
        <v>95.90193926088547</v>
      </c>
      <c r="Q17" s="18"/>
      <c r="R17" s="5"/>
    </row>
    <row r="18" spans="1:18" ht="12.75" customHeight="1" x14ac:dyDescent="0.2">
      <c r="A18" s="90"/>
      <c r="B18" s="84">
        <v>2016</v>
      </c>
      <c r="C18" s="96">
        <v>670</v>
      </c>
      <c r="D18" s="96">
        <v>746</v>
      </c>
      <c r="E18" s="96">
        <v>781</v>
      </c>
      <c r="F18" s="96">
        <v>773</v>
      </c>
      <c r="G18" s="96">
        <v>778</v>
      </c>
      <c r="H18" s="96">
        <v>781</v>
      </c>
      <c r="I18" s="96">
        <v>636</v>
      </c>
      <c r="J18" s="96">
        <v>696</v>
      </c>
      <c r="K18" s="96">
        <v>797</v>
      </c>
      <c r="L18" s="96">
        <v>769</v>
      </c>
      <c r="M18" s="96"/>
      <c r="N18" s="95"/>
      <c r="O18" s="203"/>
      <c r="P18" s="211">
        <v>7427</v>
      </c>
      <c r="Q18" s="95"/>
      <c r="R18" s="5"/>
    </row>
    <row r="19" spans="1:18" ht="12.75" customHeight="1" x14ac:dyDescent="0.2">
      <c r="A19" s="90" t="s">
        <v>87</v>
      </c>
      <c r="B19" s="84">
        <v>2015</v>
      </c>
      <c r="C19" s="96">
        <v>671</v>
      </c>
      <c r="D19" s="96">
        <v>690</v>
      </c>
      <c r="E19" s="96">
        <v>730</v>
      </c>
      <c r="F19" s="96">
        <v>683</v>
      </c>
      <c r="G19" s="96">
        <v>683</v>
      </c>
      <c r="H19" s="96">
        <v>758</v>
      </c>
      <c r="I19" s="96">
        <v>760</v>
      </c>
      <c r="J19" s="96">
        <v>629</v>
      </c>
      <c r="K19" s="96">
        <v>798</v>
      </c>
      <c r="L19" s="96">
        <v>793</v>
      </c>
      <c r="M19" s="96">
        <v>723</v>
      </c>
      <c r="N19" s="95">
        <v>702</v>
      </c>
      <c r="O19" s="31">
        <v>8620</v>
      </c>
      <c r="P19" s="203">
        <v>7195</v>
      </c>
      <c r="Q19" s="95"/>
      <c r="R19" s="5"/>
    </row>
    <row r="20" spans="1:18" ht="12.75" customHeight="1" x14ac:dyDescent="0.2">
      <c r="A20" s="91" t="s">
        <v>88</v>
      </c>
      <c r="B20" s="87" t="s">
        <v>0</v>
      </c>
      <c r="C20" s="14">
        <v>99.850968703427725</v>
      </c>
      <c r="D20" s="14">
        <v>108.11594202898551</v>
      </c>
      <c r="E20" s="14">
        <v>106.98630136986303</v>
      </c>
      <c r="F20" s="14">
        <v>113.17715959004393</v>
      </c>
      <c r="G20" s="14">
        <v>113.90922401171304</v>
      </c>
      <c r="H20" s="14">
        <v>103.03430079155673</v>
      </c>
      <c r="I20" s="14">
        <v>83.684210526315795</v>
      </c>
      <c r="J20" s="14">
        <v>110.65182829888711</v>
      </c>
      <c r="K20" s="14">
        <v>99.874686716791985</v>
      </c>
      <c r="L20" s="14">
        <v>96.973518284993702</v>
      </c>
      <c r="M20" s="14"/>
      <c r="N20" s="159"/>
      <c r="O20" s="12"/>
      <c r="P20" s="12">
        <v>103.22446143154968</v>
      </c>
      <c r="Q20" s="18"/>
      <c r="R20" s="5"/>
    </row>
    <row r="21" spans="1:18" ht="12.75" customHeight="1" x14ac:dyDescent="0.2">
      <c r="A21" s="83"/>
      <c r="B21" s="84">
        <v>2016</v>
      </c>
      <c r="C21" s="557">
        <v>516</v>
      </c>
      <c r="D21" s="557">
        <v>540</v>
      </c>
      <c r="E21" s="555">
        <v>657</v>
      </c>
      <c r="F21" s="96">
        <v>571</v>
      </c>
      <c r="G21" s="96">
        <v>583</v>
      </c>
      <c r="H21" s="96">
        <v>598</v>
      </c>
      <c r="I21" s="96">
        <v>483</v>
      </c>
      <c r="J21" s="96">
        <v>555</v>
      </c>
      <c r="K21" s="96">
        <v>620</v>
      </c>
      <c r="L21" s="96">
        <v>572</v>
      </c>
      <c r="M21" s="96"/>
      <c r="N21" s="95"/>
      <c r="O21" s="203"/>
      <c r="P21" s="211">
        <v>5695</v>
      </c>
      <c r="Q21" s="95"/>
      <c r="R21" s="5"/>
    </row>
    <row r="22" spans="1:18" ht="12.75" customHeight="1" x14ac:dyDescent="0.2">
      <c r="A22" s="83" t="s">
        <v>49</v>
      </c>
      <c r="B22" s="84">
        <v>2015</v>
      </c>
      <c r="C22" s="557">
        <v>527</v>
      </c>
      <c r="D22" s="557">
        <v>559</v>
      </c>
      <c r="E22" s="557">
        <v>666</v>
      </c>
      <c r="F22" s="557">
        <v>617</v>
      </c>
      <c r="G22" s="557">
        <v>563</v>
      </c>
      <c r="H22" s="555">
        <v>661</v>
      </c>
      <c r="I22" s="557">
        <v>618</v>
      </c>
      <c r="J22" s="557">
        <v>499</v>
      </c>
      <c r="K22" s="555">
        <v>622</v>
      </c>
      <c r="L22" s="555">
        <v>616</v>
      </c>
      <c r="M22" s="557">
        <v>542</v>
      </c>
      <c r="N22" s="557">
        <v>634</v>
      </c>
      <c r="O22" s="203">
        <v>7124</v>
      </c>
      <c r="P22" s="203">
        <v>5948</v>
      </c>
      <c r="Q22" s="95"/>
      <c r="R22" s="5"/>
    </row>
    <row r="23" spans="1:18" ht="12.75" customHeight="1" x14ac:dyDescent="0.2">
      <c r="A23" s="86"/>
      <c r="B23" s="87" t="s">
        <v>0</v>
      </c>
      <c r="C23" s="14">
        <v>97.912713472485763</v>
      </c>
      <c r="D23" s="14">
        <v>96.601073345259394</v>
      </c>
      <c r="E23" s="14">
        <v>98.648648648648646</v>
      </c>
      <c r="F23" s="14">
        <v>92.544570502431128</v>
      </c>
      <c r="G23" s="14">
        <v>103.55239786856127</v>
      </c>
      <c r="H23" s="14">
        <v>90.468986384266259</v>
      </c>
      <c r="I23" s="14">
        <v>78.155339805825236</v>
      </c>
      <c r="J23" s="14">
        <v>111.22244488977955</v>
      </c>
      <c r="K23" s="14">
        <v>99.678456591639872</v>
      </c>
      <c r="L23" s="14">
        <v>92.857142857142861</v>
      </c>
      <c r="M23" s="14"/>
      <c r="N23" s="159"/>
      <c r="O23" s="12"/>
      <c r="P23" s="12">
        <v>95.746469401479487</v>
      </c>
      <c r="Q23" s="18"/>
      <c r="R23" s="5"/>
    </row>
    <row r="24" spans="1:18" ht="12.75" customHeight="1" x14ac:dyDescent="0.2">
      <c r="A24" s="83"/>
      <c r="B24" s="84">
        <v>2016</v>
      </c>
      <c r="C24" s="557">
        <v>70</v>
      </c>
      <c r="D24" s="557">
        <v>75</v>
      </c>
      <c r="E24" s="557">
        <v>87</v>
      </c>
      <c r="F24" s="96">
        <v>78</v>
      </c>
      <c r="G24" s="96">
        <v>80</v>
      </c>
      <c r="H24" s="96">
        <v>86</v>
      </c>
      <c r="I24" s="96">
        <v>65</v>
      </c>
      <c r="J24" s="96">
        <v>86</v>
      </c>
      <c r="K24" s="96">
        <v>78</v>
      </c>
      <c r="L24" s="96">
        <v>73</v>
      </c>
      <c r="M24" s="96"/>
      <c r="N24" s="95"/>
      <c r="O24" s="30"/>
      <c r="P24" s="211">
        <v>778</v>
      </c>
      <c r="Q24" s="95"/>
      <c r="R24" s="5"/>
    </row>
    <row r="25" spans="1:18" ht="12.75" customHeight="1" x14ac:dyDescent="0.2">
      <c r="A25" s="83" t="s">
        <v>173</v>
      </c>
      <c r="B25" s="84">
        <v>2015</v>
      </c>
      <c r="C25" s="557">
        <v>57</v>
      </c>
      <c r="D25" s="557">
        <v>64</v>
      </c>
      <c r="E25" s="557">
        <v>68</v>
      </c>
      <c r="F25" s="557">
        <v>70</v>
      </c>
      <c r="G25" s="557">
        <v>65</v>
      </c>
      <c r="H25" s="557">
        <v>73</v>
      </c>
      <c r="I25" s="557">
        <v>68</v>
      </c>
      <c r="J25" s="557">
        <v>59</v>
      </c>
      <c r="K25" s="557">
        <v>80</v>
      </c>
      <c r="L25" s="557">
        <v>80</v>
      </c>
      <c r="M25" s="557">
        <v>77</v>
      </c>
      <c r="N25" s="557">
        <v>88</v>
      </c>
      <c r="O25" s="203">
        <v>849</v>
      </c>
      <c r="P25" s="203">
        <v>684</v>
      </c>
      <c r="Q25" s="95"/>
      <c r="R25" s="5"/>
    </row>
    <row r="26" spans="1:18" ht="12.75" customHeight="1" x14ac:dyDescent="0.2">
      <c r="A26" s="83" t="s">
        <v>89</v>
      </c>
      <c r="B26" s="87" t="s">
        <v>0</v>
      </c>
      <c r="C26" s="14">
        <v>122.80701754385966</v>
      </c>
      <c r="D26" s="14">
        <v>117.1875</v>
      </c>
      <c r="E26" s="14">
        <v>127.94117647058823</v>
      </c>
      <c r="F26" s="14">
        <v>111.42857142857143</v>
      </c>
      <c r="G26" s="14">
        <v>123.07692307692308</v>
      </c>
      <c r="H26" s="14">
        <v>117.8082191780822</v>
      </c>
      <c r="I26" s="14">
        <v>95.588235294117652</v>
      </c>
      <c r="J26" s="14">
        <v>145.76271186440678</v>
      </c>
      <c r="K26" s="14">
        <v>97.5</v>
      </c>
      <c r="L26" s="14">
        <v>91.25</v>
      </c>
      <c r="M26" s="14"/>
      <c r="N26" s="159"/>
      <c r="O26" s="12"/>
      <c r="P26" s="12">
        <v>113.74269005847952</v>
      </c>
      <c r="Q26" s="18"/>
      <c r="R26" s="5"/>
    </row>
    <row r="27" spans="1:18" ht="12.75" customHeight="1" x14ac:dyDescent="0.2">
      <c r="A27" s="92"/>
      <c r="B27" s="84">
        <v>2016</v>
      </c>
      <c r="C27" s="557">
        <v>265</v>
      </c>
      <c r="D27" s="557">
        <v>328</v>
      </c>
      <c r="E27" s="557">
        <v>349</v>
      </c>
      <c r="F27" s="96">
        <v>383</v>
      </c>
      <c r="G27" s="96">
        <v>369</v>
      </c>
      <c r="H27" s="96">
        <v>412</v>
      </c>
      <c r="I27" s="96">
        <v>343</v>
      </c>
      <c r="J27" s="96">
        <v>427</v>
      </c>
      <c r="K27" s="96">
        <v>433</v>
      </c>
      <c r="L27" s="96">
        <v>441</v>
      </c>
      <c r="M27" s="96"/>
      <c r="N27" s="95"/>
      <c r="O27" s="30"/>
      <c r="P27" s="211">
        <v>3750</v>
      </c>
      <c r="Q27" s="95"/>
      <c r="R27" s="5"/>
    </row>
    <row r="28" spans="1:18" ht="12.75" customHeight="1" x14ac:dyDescent="0.2">
      <c r="A28" s="93" t="s">
        <v>91</v>
      </c>
      <c r="B28" s="84">
        <v>2015</v>
      </c>
      <c r="C28" s="557">
        <v>326</v>
      </c>
      <c r="D28" s="557">
        <v>341</v>
      </c>
      <c r="E28" s="557">
        <v>345</v>
      </c>
      <c r="F28" s="557">
        <v>427</v>
      </c>
      <c r="G28" s="557">
        <v>376</v>
      </c>
      <c r="H28" s="557">
        <v>421</v>
      </c>
      <c r="I28" s="557">
        <v>393</v>
      </c>
      <c r="J28" s="557">
        <v>353</v>
      </c>
      <c r="K28" s="557">
        <v>404</v>
      </c>
      <c r="L28" s="557">
        <v>411</v>
      </c>
      <c r="M28" s="557">
        <v>408</v>
      </c>
      <c r="N28" s="557">
        <v>378</v>
      </c>
      <c r="O28" s="203">
        <v>4583</v>
      </c>
      <c r="P28" s="203">
        <v>3797</v>
      </c>
      <c r="Q28" s="95"/>
      <c r="R28" s="25"/>
    </row>
    <row r="29" spans="1:18" ht="12.75" customHeight="1" x14ac:dyDescent="0.2">
      <c r="A29" s="94" t="s">
        <v>90</v>
      </c>
      <c r="B29" s="87" t="s">
        <v>0</v>
      </c>
      <c r="C29" s="14">
        <v>81.288343558282207</v>
      </c>
      <c r="D29" s="14">
        <v>96.187683284457478</v>
      </c>
      <c r="E29" s="14">
        <v>101.15942028985508</v>
      </c>
      <c r="F29" s="14">
        <v>89.695550351288063</v>
      </c>
      <c r="G29" s="14">
        <v>98.138297872340431</v>
      </c>
      <c r="H29" s="14">
        <v>97.862232779097397</v>
      </c>
      <c r="I29" s="14">
        <v>87.277353689567434</v>
      </c>
      <c r="J29" s="14">
        <v>120.96317280453258</v>
      </c>
      <c r="K29" s="14">
        <v>107.17821782178218</v>
      </c>
      <c r="L29" s="14">
        <v>107.2992700729927</v>
      </c>
      <c r="M29" s="14"/>
      <c r="N29" s="159"/>
      <c r="O29" s="12"/>
      <c r="P29" s="12">
        <v>98.762180668949171</v>
      </c>
      <c r="Q29" s="18"/>
      <c r="R29" s="25"/>
    </row>
    <row r="30" spans="1:18" ht="12.75" customHeight="1" x14ac:dyDescent="0.2">
      <c r="A30" s="83"/>
      <c r="B30" s="84">
        <v>2016</v>
      </c>
      <c r="C30" s="555">
        <v>136</v>
      </c>
      <c r="D30" s="555">
        <v>159</v>
      </c>
      <c r="E30" s="555">
        <v>172</v>
      </c>
      <c r="F30" s="96">
        <v>168</v>
      </c>
      <c r="G30" s="96">
        <v>176</v>
      </c>
      <c r="H30" s="96">
        <v>169</v>
      </c>
      <c r="I30" s="96">
        <v>154</v>
      </c>
      <c r="J30" s="96">
        <v>166</v>
      </c>
      <c r="K30" s="96">
        <v>198</v>
      </c>
      <c r="L30" s="96">
        <v>173</v>
      </c>
      <c r="M30" s="96"/>
      <c r="N30" s="95"/>
      <c r="O30" s="30"/>
      <c r="P30" s="211">
        <v>1671</v>
      </c>
      <c r="Q30" s="95"/>
      <c r="R30" s="5"/>
    </row>
    <row r="31" spans="1:18" ht="12.75" customHeight="1" x14ac:dyDescent="0.2">
      <c r="A31" s="83" t="s">
        <v>92</v>
      </c>
      <c r="B31" s="84">
        <v>2015</v>
      </c>
      <c r="C31" s="555">
        <v>166</v>
      </c>
      <c r="D31" s="555">
        <v>167</v>
      </c>
      <c r="E31" s="555">
        <v>187</v>
      </c>
      <c r="F31" s="555">
        <v>166</v>
      </c>
      <c r="G31" s="555">
        <v>168</v>
      </c>
      <c r="H31" s="555">
        <v>173</v>
      </c>
      <c r="I31" s="555">
        <v>175</v>
      </c>
      <c r="J31" s="555">
        <v>145</v>
      </c>
      <c r="K31" s="555">
        <v>147</v>
      </c>
      <c r="L31" s="555">
        <v>159</v>
      </c>
      <c r="M31" s="555">
        <v>160</v>
      </c>
      <c r="N31" s="555">
        <v>180</v>
      </c>
      <c r="O31" s="203">
        <v>1993</v>
      </c>
      <c r="P31" s="203">
        <v>1653</v>
      </c>
      <c r="Q31" s="95"/>
      <c r="R31" s="5"/>
    </row>
    <row r="32" spans="1:18" ht="12.75" customHeight="1" x14ac:dyDescent="0.2">
      <c r="A32" s="97"/>
      <c r="B32" s="87" t="s">
        <v>0</v>
      </c>
      <c r="C32" s="14">
        <v>81.92771084337349</v>
      </c>
      <c r="D32" s="14">
        <v>95.209580838323348</v>
      </c>
      <c r="E32" s="14">
        <v>91.978609625668454</v>
      </c>
      <c r="F32" s="14">
        <v>101.20481927710843</v>
      </c>
      <c r="G32" s="14">
        <v>104.76190476190477</v>
      </c>
      <c r="H32" s="14">
        <v>97.687861271676297</v>
      </c>
      <c r="I32" s="14">
        <v>88</v>
      </c>
      <c r="J32" s="14">
        <v>114.48275862068967</v>
      </c>
      <c r="K32" s="14">
        <v>134.69387755102039</v>
      </c>
      <c r="L32" s="14">
        <v>108.80503144654088</v>
      </c>
      <c r="M32" s="14"/>
      <c r="N32" s="159"/>
      <c r="O32" s="12"/>
      <c r="P32" s="12">
        <v>101.08892921960073</v>
      </c>
      <c r="Q32" s="18"/>
    </row>
    <row r="33" spans="1:18" ht="12.75" customHeight="1" x14ac:dyDescent="0.2">
      <c r="A33" s="98"/>
      <c r="B33" s="84">
        <v>2016</v>
      </c>
      <c r="C33" s="557">
        <v>4</v>
      </c>
      <c r="D33" s="557">
        <v>5</v>
      </c>
      <c r="E33" s="557">
        <v>5</v>
      </c>
      <c r="F33" s="215">
        <v>7</v>
      </c>
      <c r="G33" s="215">
        <v>7</v>
      </c>
      <c r="H33" s="215">
        <v>9</v>
      </c>
      <c r="I33" s="215">
        <v>9</v>
      </c>
      <c r="J33" s="215">
        <v>9</v>
      </c>
      <c r="K33" s="215">
        <v>9</v>
      </c>
      <c r="L33" s="215">
        <v>10</v>
      </c>
      <c r="M33" s="215"/>
      <c r="N33" s="95"/>
      <c r="O33" s="568"/>
      <c r="P33" s="211">
        <v>74</v>
      </c>
      <c r="Q33" s="95"/>
      <c r="R33" s="5"/>
    </row>
    <row r="34" spans="1:18" ht="12.75" customHeight="1" x14ac:dyDescent="0.2">
      <c r="A34" s="83" t="s">
        <v>50</v>
      </c>
      <c r="B34" s="84">
        <v>2015</v>
      </c>
      <c r="C34" s="557">
        <v>7</v>
      </c>
      <c r="D34" s="557">
        <v>6</v>
      </c>
      <c r="E34" s="557">
        <v>12</v>
      </c>
      <c r="F34" s="557">
        <v>10</v>
      </c>
      <c r="G34" s="557">
        <v>11</v>
      </c>
      <c r="H34" s="557">
        <v>13</v>
      </c>
      <c r="I34" s="557">
        <v>10</v>
      </c>
      <c r="J34" s="557">
        <v>15</v>
      </c>
      <c r="K34" s="557">
        <v>10</v>
      </c>
      <c r="L34" s="557">
        <v>8</v>
      </c>
      <c r="M34" s="557">
        <v>9</v>
      </c>
      <c r="N34" s="557">
        <v>10</v>
      </c>
      <c r="O34" s="203">
        <v>121</v>
      </c>
      <c r="P34" s="203">
        <v>102</v>
      </c>
      <c r="Q34" s="95"/>
      <c r="R34" s="5"/>
    </row>
    <row r="35" spans="1:18" ht="12.75" customHeight="1" thickBot="1" x14ac:dyDescent="0.25">
      <c r="A35" s="101"/>
      <c r="B35" s="570" t="s">
        <v>0</v>
      </c>
      <c r="C35" s="23">
        <v>57.142857142857139</v>
      </c>
      <c r="D35" s="23">
        <v>83.333333333333343</v>
      </c>
      <c r="E35" s="23">
        <v>41.666666666666671</v>
      </c>
      <c r="F35" s="38">
        <v>70</v>
      </c>
      <c r="G35" s="23">
        <v>63.636363636363633</v>
      </c>
      <c r="H35" s="23">
        <v>69.230769230769226</v>
      </c>
      <c r="I35" s="23">
        <v>90</v>
      </c>
      <c r="J35" s="23">
        <v>60</v>
      </c>
      <c r="K35" s="23">
        <v>90</v>
      </c>
      <c r="L35" s="23">
        <v>125</v>
      </c>
      <c r="M35" s="23"/>
      <c r="N35" s="569"/>
      <c r="O35" s="20"/>
      <c r="P35" s="20">
        <v>72.549019607843135</v>
      </c>
      <c r="Q35" s="18"/>
    </row>
    <row r="36" spans="1:18" ht="12.75" customHeight="1" thickTop="1" x14ac:dyDescent="0.2">
      <c r="A36" s="103"/>
      <c r="B36" s="84">
        <v>2016</v>
      </c>
      <c r="C36" s="555">
        <v>11562</v>
      </c>
      <c r="D36" s="555">
        <v>12279</v>
      </c>
      <c r="E36" s="555">
        <v>12789</v>
      </c>
      <c r="F36" s="216">
        <v>12785</v>
      </c>
      <c r="G36" s="96">
        <v>12220</v>
      </c>
      <c r="H36" s="216">
        <v>12879</v>
      </c>
      <c r="I36" s="96">
        <v>10072</v>
      </c>
      <c r="J36" s="96">
        <v>11355</v>
      </c>
      <c r="K36" s="96">
        <v>12841</v>
      </c>
      <c r="L36" s="96">
        <v>12362</v>
      </c>
      <c r="M36" s="96"/>
      <c r="N36" s="95"/>
      <c r="O36" s="31"/>
      <c r="P36" s="203">
        <v>121144</v>
      </c>
      <c r="Q36" s="18"/>
    </row>
    <row r="37" spans="1:18" ht="12.75" customHeight="1" x14ac:dyDescent="0.2">
      <c r="A37" s="103" t="s">
        <v>93</v>
      </c>
      <c r="B37" s="84">
        <v>2015</v>
      </c>
      <c r="C37" s="555">
        <v>11114</v>
      </c>
      <c r="D37" s="555">
        <v>11209</v>
      </c>
      <c r="E37" s="555">
        <v>12160</v>
      </c>
      <c r="F37" s="555">
        <v>11168</v>
      </c>
      <c r="G37" s="555">
        <v>10708</v>
      </c>
      <c r="H37" s="555">
        <v>12358</v>
      </c>
      <c r="I37" s="555">
        <v>11576</v>
      </c>
      <c r="J37" s="555">
        <v>9753</v>
      </c>
      <c r="K37" s="555">
        <v>13146</v>
      </c>
      <c r="L37" s="555">
        <v>13521</v>
      </c>
      <c r="M37" s="555">
        <v>12455</v>
      </c>
      <c r="N37" s="555">
        <v>10681</v>
      </c>
      <c r="O37" s="203">
        <v>139849</v>
      </c>
      <c r="P37" s="203">
        <v>116713</v>
      </c>
      <c r="Q37" s="18"/>
    </row>
    <row r="38" spans="1:18" ht="12.75" customHeight="1" thickBot="1" x14ac:dyDescent="0.25">
      <c r="A38" s="104"/>
      <c r="B38" s="571" t="s">
        <v>0</v>
      </c>
      <c r="C38" s="15">
        <v>104.03095195249234</v>
      </c>
      <c r="D38" s="15">
        <v>109.54590061557677</v>
      </c>
      <c r="E38" s="15">
        <v>105.17269736842105</v>
      </c>
      <c r="F38" s="15">
        <v>114.47886819484241</v>
      </c>
      <c r="G38" s="15">
        <v>114.12028389988794</v>
      </c>
      <c r="H38" s="15">
        <v>104.21589253924583</v>
      </c>
      <c r="I38" s="15">
        <v>87.007601935038011</v>
      </c>
      <c r="J38" s="15">
        <v>116.42571516456475</v>
      </c>
      <c r="K38" s="15">
        <v>97.679902631979303</v>
      </c>
      <c r="L38" s="15">
        <v>91.428148805561719</v>
      </c>
      <c r="M38" s="15"/>
      <c r="N38" s="558"/>
      <c r="O38" s="16"/>
      <c r="P38" s="16">
        <v>103.79649225022062</v>
      </c>
      <c r="Q38" s="18"/>
    </row>
    <row r="39" spans="1:18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119"/>
      <c r="I39" s="120"/>
      <c r="J39" s="121"/>
      <c r="K39" s="119"/>
      <c r="L39" s="119"/>
      <c r="M39" s="119"/>
      <c r="N39" s="119"/>
      <c r="O39" s="119"/>
    </row>
    <row r="40" spans="1:18" ht="12.75" customHeight="1" x14ac:dyDescent="0.2">
      <c r="A40" s="59" t="s">
        <v>178</v>
      </c>
      <c r="B40" s="3"/>
      <c r="C40" s="3"/>
      <c r="D40" s="3"/>
      <c r="E40" s="3"/>
      <c r="F40" s="3"/>
      <c r="G40" s="3"/>
      <c r="M40" s="3"/>
      <c r="N40" s="3"/>
      <c r="O40" s="3"/>
      <c r="P40" s="54" t="s">
        <v>70</v>
      </c>
      <c r="Q40" s="123"/>
    </row>
    <row r="41" spans="1:18" ht="12.75" customHeight="1" x14ac:dyDescent="0.2"/>
    <row r="42" spans="1:18" ht="12.75" customHeight="1" x14ac:dyDescent="0.2"/>
    <row r="52" spans="1:13" x14ac:dyDescent="0.2"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x14ac:dyDescent="0.2">
      <c r="A53" s="111"/>
      <c r="B53" s="126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x14ac:dyDescent="0.2">
      <c r="A54" s="111"/>
      <c r="B54" s="126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x14ac:dyDescent="0.2">
      <c r="A55" s="111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</sheetData>
  <mergeCells count="2">
    <mergeCell ref="A3:P3"/>
    <mergeCell ref="A2:P2"/>
  </mergeCells>
  <phoneticPr fontId="0" type="noConversion"/>
  <hyperlinks>
    <hyperlink ref="A1" location="contents!A1" display="contents"/>
  </hyperlinks>
  <printOptions gridLinesSet="0"/>
  <pageMargins left="0.59055118110236227" right="0.61" top="0.68" bottom="0.39370078740157483" header="0.18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9.7109375" style="3" customWidth="1"/>
    <col min="2" max="2" width="5.85546875" style="122" customWidth="1"/>
    <col min="3" max="5" width="7.140625" style="122" customWidth="1"/>
    <col min="6" max="6" width="7.28515625" style="122" customWidth="1"/>
    <col min="7" max="7" width="7" style="122" customWidth="1"/>
    <col min="8" max="8" width="7.140625" style="122" customWidth="1"/>
    <col min="9" max="11" width="7.28515625" style="122" customWidth="1"/>
    <col min="12" max="12" width="8" style="122" customWidth="1"/>
    <col min="13" max="13" width="7.42578125" style="122" customWidth="1"/>
    <col min="14" max="14" width="7.140625" style="122" customWidth="1"/>
    <col min="15" max="15" width="7.28515625" style="122" customWidth="1"/>
    <col min="16" max="16" width="7.28515625" style="122" hidden="1" customWidth="1"/>
    <col min="17" max="17" width="8.85546875" style="3" customWidth="1"/>
    <col min="18" max="18" width="8.85546875" style="3" hidden="1" customWidth="1"/>
    <col min="19" max="16384" width="8.85546875" style="3"/>
  </cols>
  <sheetData>
    <row r="1" spans="1:24" ht="14.25" x14ac:dyDescent="0.2">
      <c r="A1" s="293" t="s">
        <v>134</v>
      </c>
    </row>
    <row r="2" spans="1:24" ht="24" customHeight="1" x14ac:dyDescent="0.2">
      <c r="A2" s="754" t="s">
        <v>188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24" s="47" customFormat="1" ht="18" customHeight="1" x14ac:dyDescent="0.25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45"/>
      <c r="R3" s="46"/>
      <c r="S3" s="1"/>
      <c r="U3" s="48"/>
      <c r="V3" s="48"/>
      <c r="W3" s="48"/>
      <c r="X3" s="48"/>
    </row>
    <row r="4" spans="1:24" ht="14.25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529"/>
      <c r="N4" s="77"/>
      <c r="O4" s="78" t="s">
        <v>120</v>
      </c>
    </row>
    <row r="5" spans="1:24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116" t="s">
        <v>15</v>
      </c>
      <c r="N5" s="117" t="s">
        <v>16</v>
      </c>
      <c r="O5" s="117" t="s">
        <v>17</v>
      </c>
      <c r="P5" s="509" t="s">
        <v>17</v>
      </c>
      <c r="R5" s="5"/>
    </row>
    <row r="6" spans="1:24" ht="12.75" customHeight="1" x14ac:dyDescent="0.25">
      <c r="A6" s="83"/>
      <c r="B6" s="84">
        <v>2016</v>
      </c>
      <c r="C6" s="555">
        <v>11784</v>
      </c>
      <c r="D6" s="555">
        <v>12322</v>
      </c>
      <c r="E6" s="555">
        <v>12973</v>
      </c>
      <c r="F6" s="213">
        <v>12622</v>
      </c>
      <c r="G6" s="213">
        <v>12147</v>
      </c>
      <c r="H6" s="213">
        <v>12900</v>
      </c>
      <c r="I6" s="213">
        <v>10297</v>
      </c>
      <c r="J6" s="213">
        <v>11503</v>
      </c>
      <c r="K6" s="213">
        <v>12968</v>
      </c>
      <c r="L6" s="213">
        <v>12632</v>
      </c>
      <c r="M6" s="213"/>
      <c r="N6" s="209"/>
      <c r="O6" s="203"/>
      <c r="P6" s="203">
        <v>122148</v>
      </c>
      <c r="Q6" s="10"/>
      <c r="R6" s="10" t="e">
        <f>IF(#REF!+#REF!+#REF!+#REF!+#REF!=#REF!,"OK","CHYBA")</f>
        <v>#REF!</v>
      </c>
    </row>
    <row r="7" spans="1:24" ht="12.75" customHeight="1" x14ac:dyDescent="0.25">
      <c r="A7" s="85" t="s">
        <v>86</v>
      </c>
      <c r="B7" s="84">
        <v>2015</v>
      </c>
      <c r="C7" s="555">
        <v>10722</v>
      </c>
      <c r="D7" s="555">
        <v>11108</v>
      </c>
      <c r="E7" s="555">
        <v>12675</v>
      </c>
      <c r="F7" s="555">
        <v>11790</v>
      </c>
      <c r="G7" s="555">
        <v>10927</v>
      </c>
      <c r="H7" s="555">
        <v>12478</v>
      </c>
      <c r="I7" s="555">
        <v>11950</v>
      </c>
      <c r="J7" s="555">
        <v>9935</v>
      </c>
      <c r="K7" s="555">
        <v>13110</v>
      </c>
      <c r="L7" s="555">
        <v>13463</v>
      </c>
      <c r="M7" s="555">
        <v>12972</v>
      </c>
      <c r="N7" s="555">
        <v>11238</v>
      </c>
      <c r="O7" s="203">
        <v>142368</v>
      </c>
      <c r="P7" s="203">
        <v>118158</v>
      </c>
      <c r="Q7" s="10"/>
      <c r="R7" s="10" t="e">
        <f>IF(#REF!+#REF!+#REF!+#REF!+#REF!=#REF!,"OK","CHYBA")</f>
        <v>#REF!</v>
      </c>
    </row>
    <row r="8" spans="1:24" ht="12.75" customHeight="1" x14ac:dyDescent="0.2">
      <c r="A8" s="86"/>
      <c r="B8" s="87" t="s">
        <v>0</v>
      </c>
      <c r="C8" s="14">
        <v>109.90486849468384</v>
      </c>
      <c r="D8" s="14">
        <v>110.92906013683832</v>
      </c>
      <c r="E8" s="14">
        <v>102.35108481262327</v>
      </c>
      <c r="F8" s="14">
        <v>107.0568278201866</v>
      </c>
      <c r="G8" s="14">
        <v>111.16500411823922</v>
      </c>
      <c r="H8" s="14">
        <v>103.38195223593524</v>
      </c>
      <c r="I8" s="14">
        <v>86.1673640167364</v>
      </c>
      <c r="J8" s="14">
        <v>115.7825868142929</v>
      </c>
      <c r="K8" s="14">
        <v>98.916857360793287</v>
      </c>
      <c r="L8" s="14">
        <v>93.827527297036312</v>
      </c>
      <c r="M8" s="14"/>
      <c r="N8" s="159"/>
      <c r="O8" s="12"/>
      <c r="P8" s="12">
        <v>103.37683440816534</v>
      </c>
      <c r="Q8" s="6"/>
    </row>
    <row r="9" spans="1:24" ht="12.75" customHeight="1" x14ac:dyDescent="0.2">
      <c r="A9" s="88"/>
      <c r="B9" s="84">
        <v>2016</v>
      </c>
      <c r="C9" s="555">
        <v>10871</v>
      </c>
      <c r="D9" s="555">
        <v>11324</v>
      </c>
      <c r="E9" s="555">
        <v>11828</v>
      </c>
      <c r="F9" s="96">
        <v>11559</v>
      </c>
      <c r="G9" s="96">
        <v>11073</v>
      </c>
      <c r="H9" s="96">
        <v>11765</v>
      </c>
      <c r="I9" s="96">
        <v>9345</v>
      </c>
      <c r="J9" s="96">
        <v>10393</v>
      </c>
      <c r="K9" s="96">
        <v>11775</v>
      </c>
      <c r="L9" s="96">
        <v>11483</v>
      </c>
      <c r="M9" s="96"/>
      <c r="N9" s="209"/>
      <c r="O9" s="203"/>
      <c r="P9" s="211">
        <v>111416</v>
      </c>
      <c r="Q9" s="5"/>
    </row>
    <row r="10" spans="1:24" ht="12.75" customHeight="1" x14ac:dyDescent="0.2">
      <c r="A10" s="88" t="s">
        <v>126</v>
      </c>
      <c r="B10" s="84">
        <v>2015</v>
      </c>
      <c r="C10" s="555">
        <v>9790</v>
      </c>
      <c r="D10" s="555">
        <v>10107</v>
      </c>
      <c r="E10" s="555">
        <v>11497</v>
      </c>
      <c r="F10" s="555">
        <v>10595</v>
      </c>
      <c r="G10" s="555">
        <v>9865</v>
      </c>
      <c r="H10" s="555">
        <v>11282</v>
      </c>
      <c r="I10" s="555">
        <v>10800</v>
      </c>
      <c r="J10" s="555">
        <v>8973</v>
      </c>
      <c r="K10" s="555">
        <v>11985</v>
      </c>
      <c r="L10" s="555">
        <v>12329</v>
      </c>
      <c r="M10" s="555">
        <v>11858</v>
      </c>
      <c r="N10" s="555">
        <v>10051</v>
      </c>
      <c r="O10" s="203">
        <v>129132</v>
      </c>
      <c r="P10" s="203">
        <v>107223</v>
      </c>
      <c r="Q10" s="5"/>
    </row>
    <row r="11" spans="1:24" ht="12.75" customHeight="1" x14ac:dyDescent="0.2">
      <c r="A11" s="89" t="s">
        <v>101</v>
      </c>
      <c r="B11" s="87" t="s">
        <v>0</v>
      </c>
      <c r="C11" s="14">
        <v>111.04187946884576</v>
      </c>
      <c r="D11" s="14">
        <v>112.04115959236174</v>
      </c>
      <c r="E11" s="14">
        <v>102.87901191615202</v>
      </c>
      <c r="F11" s="14">
        <v>109.09863142991978</v>
      </c>
      <c r="G11" s="14">
        <v>112.24531170805881</v>
      </c>
      <c r="H11" s="14">
        <v>104.28115582343555</v>
      </c>
      <c r="I11" s="14">
        <v>86.527777777777786</v>
      </c>
      <c r="J11" s="14">
        <v>115.82525353839294</v>
      </c>
      <c r="K11" s="14">
        <v>98.247809762202749</v>
      </c>
      <c r="L11" s="14">
        <v>93.13812961310731</v>
      </c>
      <c r="M11" s="14"/>
      <c r="N11" s="159"/>
      <c r="O11" s="12"/>
      <c r="P11" s="12">
        <v>103.91054158156365</v>
      </c>
    </row>
    <row r="12" spans="1:24" ht="12.75" customHeight="1" x14ac:dyDescent="0.2">
      <c r="A12" s="90"/>
      <c r="B12" s="84">
        <v>2016</v>
      </c>
      <c r="C12" s="555">
        <v>10037</v>
      </c>
      <c r="D12" s="555">
        <v>10420</v>
      </c>
      <c r="E12" s="555">
        <v>10883</v>
      </c>
      <c r="F12" s="96">
        <v>10637</v>
      </c>
      <c r="G12" s="96">
        <v>10156</v>
      </c>
      <c r="H12" s="96">
        <v>10828</v>
      </c>
      <c r="I12" s="96">
        <v>8583</v>
      </c>
      <c r="J12" s="96">
        <v>9520</v>
      </c>
      <c r="K12" s="96">
        <v>10795</v>
      </c>
      <c r="L12" s="96">
        <v>10544</v>
      </c>
      <c r="M12" s="96"/>
      <c r="N12" s="209"/>
      <c r="O12" s="203"/>
      <c r="P12" s="211">
        <v>102403</v>
      </c>
      <c r="Q12" s="7"/>
    </row>
    <row r="13" spans="1:24" ht="12.75" customHeight="1" x14ac:dyDescent="0.2">
      <c r="A13" s="90" t="s">
        <v>176</v>
      </c>
      <c r="B13" s="84">
        <v>2015</v>
      </c>
      <c r="C13" s="555">
        <v>8985</v>
      </c>
      <c r="D13" s="555">
        <v>9265</v>
      </c>
      <c r="E13" s="555">
        <v>10556</v>
      </c>
      <c r="F13" s="555">
        <v>9722</v>
      </c>
      <c r="G13" s="555">
        <v>9039</v>
      </c>
      <c r="H13" s="555">
        <v>10333</v>
      </c>
      <c r="I13" s="555">
        <v>9845</v>
      </c>
      <c r="J13" s="555">
        <v>8212</v>
      </c>
      <c r="K13" s="555">
        <v>11009</v>
      </c>
      <c r="L13" s="555">
        <v>11352</v>
      </c>
      <c r="M13" s="555">
        <v>10941</v>
      </c>
      <c r="N13" s="555">
        <v>9203</v>
      </c>
      <c r="O13" s="203">
        <v>118462</v>
      </c>
      <c r="P13" s="203">
        <v>98318</v>
      </c>
      <c r="Q13" s="7"/>
    </row>
    <row r="14" spans="1:24" ht="12.75" customHeight="1" x14ac:dyDescent="0.2">
      <c r="A14" s="86"/>
      <c r="B14" s="87" t="s">
        <v>0</v>
      </c>
      <c r="C14" s="14">
        <v>111.70840289371174</v>
      </c>
      <c r="D14" s="14">
        <v>112.46627091203453</v>
      </c>
      <c r="E14" s="14">
        <v>103.09776430466087</v>
      </c>
      <c r="F14" s="14">
        <v>109.41164369471301</v>
      </c>
      <c r="G14" s="14">
        <v>112.35756167717668</v>
      </c>
      <c r="H14" s="14">
        <v>104.79047711216492</v>
      </c>
      <c r="I14" s="14">
        <v>87.18131030980193</v>
      </c>
      <c r="J14" s="14">
        <v>115.92791037506089</v>
      </c>
      <c r="K14" s="14">
        <v>98.056135888818247</v>
      </c>
      <c r="L14" s="14">
        <v>92.882311486962649</v>
      </c>
      <c r="M14" s="14"/>
      <c r="N14" s="159"/>
      <c r="O14" s="12"/>
      <c r="P14" s="12">
        <v>104.15488516853475</v>
      </c>
      <c r="Q14" s="7"/>
    </row>
    <row r="15" spans="1:24" ht="12.75" customHeight="1" x14ac:dyDescent="0.2">
      <c r="A15" s="90"/>
      <c r="B15" s="84">
        <v>2016</v>
      </c>
      <c r="C15" s="557">
        <v>217</v>
      </c>
      <c r="D15" s="557">
        <v>232</v>
      </c>
      <c r="E15" s="557">
        <v>241</v>
      </c>
      <c r="F15" s="96">
        <v>241</v>
      </c>
      <c r="G15" s="96">
        <v>229</v>
      </c>
      <c r="H15" s="96">
        <v>240</v>
      </c>
      <c r="I15" s="96">
        <v>187</v>
      </c>
      <c r="J15" s="96">
        <v>252</v>
      </c>
      <c r="K15" s="96">
        <v>270</v>
      </c>
      <c r="L15" s="96">
        <v>241</v>
      </c>
      <c r="M15" s="96"/>
      <c r="N15" s="209"/>
      <c r="O15" s="203"/>
      <c r="P15" s="211">
        <v>2350</v>
      </c>
      <c r="Q15" s="7"/>
    </row>
    <row r="16" spans="1:24" ht="12.75" customHeight="1" x14ac:dyDescent="0.2">
      <c r="A16" s="90" t="s">
        <v>48</v>
      </c>
      <c r="B16" s="84">
        <v>2015</v>
      </c>
      <c r="C16" s="557">
        <v>228</v>
      </c>
      <c r="D16" s="557">
        <v>235</v>
      </c>
      <c r="E16" s="557">
        <v>268</v>
      </c>
      <c r="F16" s="557">
        <v>240</v>
      </c>
      <c r="G16" s="557">
        <v>213</v>
      </c>
      <c r="H16" s="557">
        <v>273</v>
      </c>
      <c r="I16" s="557">
        <v>264</v>
      </c>
      <c r="J16" s="557">
        <v>196</v>
      </c>
      <c r="K16" s="557">
        <v>264</v>
      </c>
      <c r="L16" s="557">
        <v>271</v>
      </c>
      <c r="M16" s="557">
        <v>243</v>
      </c>
      <c r="N16" s="557">
        <v>203</v>
      </c>
      <c r="O16" s="203">
        <v>2898</v>
      </c>
      <c r="P16" s="203">
        <v>2452</v>
      </c>
      <c r="Q16" s="7"/>
    </row>
    <row r="17" spans="1:19" ht="12.75" customHeight="1" x14ac:dyDescent="0.2">
      <c r="A17" s="86"/>
      <c r="B17" s="87" t="s">
        <v>0</v>
      </c>
      <c r="C17" s="14">
        <v>95.175438596491219</v>
      </c>
      <c r="D17" s="14">
        <v>98.723404255319153</v>
      </c>
      <c r="E17" s="14">
        <v>89.925373134328353</v>
      </c>
      <c r="F17" s="14">
        <v>100.41666666666667</v>
      </c>
      <c r="G17" s="14">
        <v>107.51173708920187</v>
      </c>
      <c r="H17" s="14">
        <v>87.912087912087912</v>
      </c>
      <c r="I17" s="14">
        <v>70.833333333333343</v>
      </c>
      <c r="J17" s="14">
        <v>128.57142857142858</v>
      </c>
      <c r="K17" s="14">
        <v>102.27272727272727</v>
      </c>
      <c r="L17" s="14">
        <v>88.929889298892988</v>
      </c>
      <c r="M17" s="14"/>
      <c r="N17" s="159"/>
      <c r="O17" s="12"/>
      <c r="P17" s="12">
        <v>95.840130505709624</v>
      </c>
      <c r="Q17" s="7"/>
    </row>
    <row r="18" spans="1:19" ht="12.75" customHeight="1" x14ac:dyDescent="0.2">
      <c r="A18" s="90"/>
      <c r="B18" s="84">
        <v>2016</v>
      </c>
      <c r="C18" s="96">
        <v>617</v>
      </c>
      <c r="D18" s="96">
        <v>672</v>
      </c>
      <c r="E18" s="96">
        <v>704</v>
      </c>
      <c r="F18" s="96">
        <v>681</v>
      </c>
      <c r="G18" s="96">
        <v>688</v>
      </c>
      <c r="H18" s="96">
        <v>697</v>
      </c>
      <c r="I18" s="96">
        <v>575</v>
      </c>
      <c r="J18" s="96">
        <v>621</v>
      </c>
      <c r="K18" s="96">
        <v>710</v>
      </c>
      <c r="L18" s="96">
        <v>698</v>
      </c>
      <c r="M18" s="96"/>
      <c r="N18" s="95"/>
      <c r="O18" s="203"/>
      <c r="P18" s="211">
        <v>6663</v>
      </c>
      <c r="Q18" s="7"/>
    </row>
    <row r="19" spans="1:19" ht="12.75" customHeight="1" x14ac:dyDescent="0.2">
      <c r="A19" s="90" t="s">
        <v>87</v>
      </c>
      <c r="B19" s="84">
        <v>2015</v>
      </c>
      <c r="C19" s="96">
        <v>577</v>
      </c>
      <c r="D19" s="96">
        <v>607</v>
      </c>
      <c r="E19" s="96">
        <v>673</v>
      </c>
      <c r="F19" s="96">
        <v>633</v>
      </c>
      <c r="G19" s="96">
        <v>613</v>
      </c>
      <c r="H19" s="96">
        <v>676</v>
      </c>
      <c r="I19" s="96">
        <v>691</v>
      </c>
      <c r="J19" s="96">
        <v>565</v>
      </c>
      <c r="K19" s="96">
        <v>712</v>
      </c>
      <c r="L19" s="96">
        <v>706</v>
      </c>
      <c r="M19" s="96">
        <v>674</v>
      </c>
      <c r="N19" s="209">
        <v>645</v>
      </c>
      <c r="O19" s="31">
        <v>7772</v>
      </c>
      <c r="P19" s="203">
        <v>6453</v>
      </c>
      <c r="Q19" s="7"/>
    </row>
    <row r="20" spans="1:19" ht="12.75" customHeight="1" x14ac:dyDescent="0.2">
      <c r="A20" s="91" t="s">
        <v>88</v>
      </c>
      <c r="B20" s="87" t="s">
        <v>0</v>
      </c>
      <c r="C20" s="14">
        <v>106.93240901213173</v>
      </c>
      <c r="D20" s="14">
        <v>110.70840197693575</v>
      </c>
      <c r="E20" s="14">
        <v>104.60624071322438</v>
      </c>
      <c r="F20" s="14">
        <v>107.58293838862558</v>
      </c>
      <c r="G20" s="14">
        <v>112.23491027732464</v>
      </c>
      <c r="H20" s="14">
        <v>103.10650887573965</v>
      </c>
      <c r="I20" s="14">
        <v>83.21273516642546</v>
      </c>
      <c r="J20" s="14">
        <v>109.91150442477877</v>
      </c>
      <c r="K20" s="14">
        <v>99.719101123595507</v>
      </c>
      <c r="L20" s="14">
        <v>98.866855524079327</v>
      </c>
      <c r="M20" s="14"/>
      <c r="N20" s="159"/>
      <c r="O20" s="12"/>
      <c r="P20" s="12">
        <v>103.25430032543004</v>
      </c>
      <c r="Q20" s="7"/>
    </row>
    <row r="21" spans="1:19" ht="12.75" customHeight="1" x14ac:dyDescent="0.2">
      <c r="A21" s="83"/>
      <c r="B21" s="84">
        <v>2016</v>
      </c>
      <c r="C21" s="557">
        <v>475</v>
      </c>
      <c r="D21" s="557">
        <v>487</v>
      </c>
      <c r="E21" s="557">
        <v>592</v>
      </c>
      <c r="F21" s="96">
        <v>503</v>
      </c>
      <c r="G21" s="96">
        <v>515</v>
      </c>
      <c r="H21" s="96">
        <v>533</v>
      </c>
      <c r="I21" s="96">
        <v>436</v>
      </c>
      <c r="J21" s="96">
        <v>495</v>
      </c>
      <c r="K21" s="96">
        <v>553</v>
      </c>
      <c r="L21" s="96">
        <v>518</v>
      </c>
      <c r="M21" s="96"/>
      <c r="N21" s="209"/>
      <c r="O21" s="203"/>
      <c r="P21" s="211">
        <v>5107</v>
      </c>
      <c r="Q21" s="7"/>
    </row>
    <row r="22" spans="1:19" ht="12.75" customHeight="1" x14ac:dyDescent="0.2">
      <c r="A22" s="83" t="s">
        <v>49</v>
      </c>
      <c r="B22" s="84">
        <v>2015</v>
      </c>
      <c r="C22" s="557">
        <v>454</v>
      </c>
      <c r="D22" s="557">
        <v>493</v>
      </c>
      <c r="E22" s="557">
        <v>614</v>
      </c>
      <c r="F22" s="557">
        <v>572</v>
      </c>
      <c r="G22" s="557">
        <v>505</v>
      </c>
      <c r="H22" s="557">
        <v>589</v>
      </c>
      <c r="I22" s="557">
        <v>562</v>
      </c>
      <c r="J22" s="557">
        <v>448</v>
      </c>
      <c r="K22" s="557">
        <v>554</v>
      </c>
      <c r="L22" s="557">
        <v>548</v>
      </c>
      <c r="M22" s="557">
        <v>504</v>
      </c>
      <c r="N22" s="557">
        <v>583</v>
      </c>
      <c r="O22" s="203">
        <v>6426</v>
      </c>
      <c r="P22" s="203">
        <v>5339</v>
      </c>
      <c r="Q22" s="7"/>
    </row>
    <row r="23" spans="1:19" ht="12.75" customHeight="1" x14ac:dyDescent="0.2">
      <c r="A23" s="86"/>
      <c r="B23" s="87" t="s">
        <v>0</v>
      </c>
      <c r="C23" s="14">
        <v>104.62555066079295</v>
      </c>
      <c r="D23" s="14">
        <v>98.782961460446245</v>
      </c>
      <c r="E23" s="14">
        <v>96.416938110749186</v>
      </c>
      <c r="F23" s="14">
        <v>87.937062937062933</v>
      </c>
      <c r="G23" s="14">
        <v>101.98019801980197</v>
      </c>
      <c r="H23" s="14">
        <v>90.492359932088277</v>
      </c>
      <c r="I23" s="14">
        <v>77.580071174377224</v>
      </c>
      <c r="J23" s="14">
        <v>110.49107142857142</v>
      </c>
      <c r="K23" s="14">
        <v>99.819494584837543</v>
      </c>
      <c r="L23" s="14">
        <v>94.525547445255469</v>
      </c>
      <c r="M23" s="14"/>
      <c r="N23" s="159"/>
      <c r="O23" s="12"/>
      <c r="P23" s="12">
        <v>95.654616969469942</v>
      </c>
      <c r="Q23" s="7"/>
    </row>
    <row r="24" spans="1:19" ht="12.75" customHeight="1" x14ac:dyDescent="0.2">
      <c r="A24" s="83"/>
      <c r="B24" s="84">
        <v>2016</v>
      </c>
      <c r="C24" s="557">
        <v>65</v>
      </c>
      <c r="D24" s="557">
        <v>68</v>
      </c>
      <c r="E24" s="557">
        <v>78</v>
      </c>
      <c r="F24" s="96">
        <v>68</v>
      </c>
      <c r="G24" s="96">
        <v>70</v>
      </c>
      <c r="H24" s="96">
        <v>77</v>
      </c>
      <c r="I24" s="96">
        <v>58</v>
      </c>
      <c r="J24" s="96">
        <v>76</v>
      </c>
      <c r="K24" s="96">
        <v>70</v>
      </c>
      <c r="L24" s="96">
        <v>66</v>
      </c>
      <c r="M24" s="96"/>
      <c r="N24" s="209"/>
      <c r="O24" s="30"/>
      <c r="P24" s="211">
        <v>696</v>
      </c>
      <c r="Q24" s="7"/>
    </row>
    <row r="25" spans="1:19" ht="12.75" customHeight="1" x14ac:dyDescent="0.2">
      <c r="A25" s="83" t="s">
        <v>173</v>
      </c>
      <c r="B25" s="84">
        <v>2015</v>
      </c>
      <c r="C25" s="557">
        <v>49</v>
      </c>
      <c r="D25" s="557">
        <v>56</v>
      </c>
      <c r="E25" s="557">
        <v>62</v>
      </c>
      <c r="F25" s="557">
        <v>65</v>
      </c>
      <c r="G25" s="557">
        <v>59</v>
      </c>
      <c r="H25" s="557">
        <v>66</v>
      </c>
      <c r="I25" s="557">
        <v>62</v>
      </c>
      <c r="J25" s="557">
        <v>53</v>
      </c>
      <c r="K25" s="557">
        <v>71</v>
      </c>
      <c r="L25" s="557">
        <v>71</v>
      </c>
      <c r="M25" s="557">
        <v>72</v>
      </c>
      <c r="N25" s="557">
        <v>81</v>
      </c>
      <c r="O25" s="203">
        <v>767</v>
      </c>
      <c r="P25" s="203">
        <v>614</v>
      </c>
      <c r="Q25" s="7"/>
    </row>
    <row r="26" spans="1:19" ht="12.75" customHeight="1" x14ac:dyDescent="0.2">
      <c r="A26" s="83" t="s">
        <v>89</v>
      </c>
      <c r="B26" s="87" t="s">
        <v>0</v>
      </c>
      <c r="C26" s="14">
        <v>132.65306122448979</v>
      </c>
      <c r="D26" s="14">
        <v>121.42857142857142</v>
      </c>
      <c r="E26" s="14">
        <v>125.80645161290323</v>
      </c>
      <c r="F26" s="14">
        <v>104.61538461538463</v>
      </c>
      <c r="G26" s="14">
        <v>118.64406779661016</v>
      </c>
      <c r="H26" s="14">
        <v>116.66666666666667</v>
      </c>
      <c r="I26" s="14">
        <v>93.548387096774192</v>
      </c>
      <c r="J26" s="14">
        <v>143.39622641509433</v>
      </c>
      <c r="K26" s="14">
        <v>98.591549295774655</v>
      </c>
      <c r="L26" s="14">
        <v>92.957746478873233</v>
      </c>
      <c r="M26" s="14"/>
      <c r="N26" s="159"/>
      <c r="O26" s="12"/>
      <c r="P26" s="12">
        <v>113.35504885993485</v>
      </c>
      <c r="Q26" s="7"/>
    </row>
    <row r="27" spans="1:19" ht="12.75" customHeight="1" x14ac:dyDescent="0.2">
      <c r="A27" s="92"/>
      <c r="B27" s="84">
        <v>2016</v>
      </c>
      <c r="C27" s="557">
        <v>244</v>
      </c>
      <c r="D27" s="557">
        <v>295</v>
      </c>
      <c r="E27" s="557">
        <v>315</v>
      </c>
      <c r="F27" s="96">
        <v>338</v>
      </c>
      <c r="G27" s="96">
        <v>327</v>
      </c>
      <c r="H27" s="96">
        <v>367</v>
      </c>
      <c r="I27" s="96">
        <v>310</v>
      </c>
      <c r="J27" s="96">
        <v>381</v>
      </c>
      <c r="K27" s="96">
        <v>386</v>
      </c>
      <c r="L27" s="96">
        <v>400</v>
      </c>
      <c r="M27" s="96"/>
      <c r="N27" s="209"/>
      <c r="O27" s="30"/>
      <c r="P27" s="211">
        <v>3363</v>
      </c>
      <c r="Q27" s="7"/>
    </row>
    <row r="28" spans="1:19" ht="12.75" customHeight="1" x14ac:dyDescent="0.2">
      <c r="A28" s="93" t="s">
        <v>91</v>
      </c>
      <c r="B28" s="84">
        <v>2015</v>
      </c>
      <c r="C28" s="557">
        <v>280</v>
      </c>
      <c r="D28" s="557">
        <v>301</v>
      </c>
      <c r="E28" s="557">
        <v>318</v>
      </c>
      <c r="F28" s="557">
        <v>396</v>
      </c>
      <c r="G28" s="557">
        <v>338</v>
      </c>
      <c r="H28" s="557">
        <v>376</v>
      </c>
      <c r="I28" s="557">
        <v>358</v>
      </c>
      <c r="J28" s="557">
        <v>317</v>
      </c>
      <c r="K28" s="557">
        <v>360</v>
      </c>
      <c r="L28" s="557">
        <v>366</v>
      </c>
      <c r="M28" s="557">
        <v>380</v>
      </c>
      <c r="N28" s="557">
        <v>348</v>
      </c>
      <c r="O28" s="203">
        <v>4138</v>
      </c>
      <c r="P28" s="203">
        <v>3410</v>
      </c>
      <c r="Q28" s="7"/>
    </row>
    <row r="29" spans="1:19" ht="12.75" customHeight="1" x14ac:dyDescent="0.2">
      <c r="A29" s="94" t="s">
        <v>90</v>
      </c>
      <c r="B29" s="87" t="s">
        <v>0</v>
      </c>
      <c r="C29" s="14">
        <v>87.142857142857139</v>
      </c>
      <c r="D29" s="14">
        <v>98.006644518272424</v>
      </c>
      <c r="E29" s="14">
        <v>99.056603773584911</v>
      </c>
      <c r="F29" s="14">
        <v>85.353535353535349</v>
      </c>
      <c r="G29" s="14">
        <v>96.745562130177504</v>
      </c>
      <c r="H29" s="14">
        <v>97.606382978723403</v>
      </c>
      <c r="I29" s="14">
        <v>86.592178770949729</v>
      </c>
      <c r="J29" s="14">
        <v>120.18927444794953</v>
      </c>
      <c r="K29" s="14">
        <v>107.22222222222221</v>
      </c>
      <c r="L29" s="14">
        <v>109.28961748633881</v>
      </c>
      <c r="M29" s="14"/>
      <c r="N29" s="159"/>
      <c r="O29" s="12"/>
      <c r="P29" s="12">
        <v>98.621700879765399</v>
      </c>
      <c r="Q29" s="7"/>
      <c r="R29" s="6"/>
      <c r="S29" s="6"/>
    </row>
    <row r="30" spans="1:19" ht="12.75" customHeight="1" x14ac:dyDescent="0.2">
      <c r="A30" s="83"/>
      <c r="B30" s="84">
        <v>2016</v>
      </c>
      <c r="C30" s="557">
        <v>126</v>
      </c>
      <c r="D30" s="557">
        <v>143</v>
      </c>
      <c r="E30" s="557">
        <v>155</v>
      </c>
      <c r="F30" s="96">
        <v>148</v>
      </c>
      <c r="G30" s="96">
        <v>156</v>
      </c>
      <c r="H30" s="96">
        <v>151</v>
      </c>
      <c r="I30" s="96">
        <v>139</v>
      </c>
      <c r="J30" s="96">
        <v>148</v>
      </c>
      <c r="K30" s="96">
        <v>176</v>
      </c>
      <c r="L30" s="96">
        <v>157</v>
      </c>
      <c r="M30" s="96"/>
      <c r="N30" s="209"/>
      <c r="O30" s="30"/>
      <c r="P30" s="211">
        <v>1499</v>
      </c>
      <c r="Q30" s="118"/>
    </row>
    <row r="31" spans="1:19" ht="12.75" customHeight="1" x14ac:dyDescent="0.2">
      <c r="A31" s="83" t="s">
        <v>92</v>
      </c>
      <c r="B31" s="84">
        <v>2015</v>
      </c>
      <c r="C31" s="557">
        <v>143</v>
      </c>
      <c r="D31" s="557">
        <v>147</v>
      </c>
      <c r="E31" s="557">
        <v>173</v>
      </c>
      <c r="F31" s="557">
        <v>154</v>
      </c>
      <c r="G31" s="557">
        <v>151</v>
      </c>
      <c r="H31" s="557">
        <v>154</v>
      </c>
      <c r="I31" s="557">
        <v>159</v>
      </c>
      <c r="J31" s="557">
        <v>130</v>
      </c>
      <c r="K31" s="557">
        <v>131</v>
      </c>
      <c r="L31" s="557">
        <v>142</v>
      </c>
      <c r="M31" s="557">
        <v>149</v>
      </c>
      <c r="N31" s="557">
        <v>165</v>
      </c>
      <c r="O31" s="203">
        <v>1798</v>
      </c>
      <c r="P31" s="203">
        <v>1484</v>
      </c>
      <c r="Q31" s="118" t="s">
        <v>45</v>
      </c>
    </row>
    <row r="32" spans="1:19" ht="12.75" customHeight="1" x14ac:dyDescent="0.2">
      <c r="A32" s="97"/>
      <c r="B32" s="87" t="s">
        <v>0</v>
      </c>
      <c r="C32" s="14">
        <v>88.111888111888121</v>
      </c>
      <c r="D32" s="14">
        <v>97.278911564625844</v>
      </c>
      <c r="E32" s="14">
        <v>89.595375722543352</v>
      </c>
      <c r="F32" s="14">
        <v>96.103896103896105</v>
      </c>
      <c r="G32" s="14">
        <v>103.31125827814569</v>
      </c>
      <c r="H32" s="14">
        <v>98.05194805194806</v>
      </c>
      <c r="I32" s="14">
        <v>87.421383647798748</v>
      </c>
      <c r="J32" s="14">
        <v>113.84615384615384</v>
      </c>
      <c r="K32" s="14">
        <v>134.35114503816794</v>
      </c>
      <c r="L32" s="14">
        <v>110.56338028169014</v>
      </c>
      <c r="M32" s="14"/>
      <c r="N32" s="159"/>
      <c r="O32" s="12"/>
      <c r="P32" s="12">
        <v>101.01078167115902</v>
      </c>
      <c r="Q32" s="4"/>
    </row>
    <row r="33" spans="1:17" ht="12.75" customHeight="1" x14ac:dyDescent="0.2">
      <c r="A33" s="98"/>
      <c r="B33" s="84">
        <v>2016</v>
      </c>
      <c r="C33" s="557">
        <v>4</v>
      </c>
      <c r="D33" s="557">
        <v>5</v>
      </c>
      <c r="E33" s="557">
        <v>5</v>
      </c>
      <c r="F33" s="96">
        <v>6</v>
      </c>
      <c r="G33" s="96">
        <v>6</v>
      </c>
      <c r="H33" s="96">
        <v>8</v>
      </c>
      <c r="I33" s="96">
        <v>8</v>
      </c>
      <c r="J33" s="96">
        <v>8</v>
      </c>
      <c r="K33" s="96">
        <v>8</v>
      </c>
      <c r="L33" s="96">
        <v>9</v>
      </c>
      <c r="M33" s="96"/>
      <c r="N33" s="209"/>
      <c r="O33" s="568"/>
      <c r="P33" s="211">
        <v>67</v>
      </c>
      <c r="Q33" s="118"/>
    </row>
    <row r="34" spans="1:17" ht="12.75" customHeight="1" x14ac:dyDescent="0.2">
      <c r="A34" s="83" t="s">
        <v>50</v>
      </c>
      <c r="B34" s="84">
        <v>2015</v>
      </c>
      <c r="C34" s="557">
        <v>6</v>
      </c>
      <c r="D34" s="557">
        <v>5</v>
      </c>
      <c r="E34" s="557">
        <v>11</v>
      </c>
      <c r="F34" s="557">
        <v>9</v>
      </c>
      <c r="G34" s="557">
        <v>10</v>
      </c>
      <c r="H34" s="557">
        <v>12</v>
      </c>
      <c r="I34" s="557">
        <v>9</v>
      </c>
      <c r="J34" s="557">
        <v>14</v>
      </c>
      <c r="K34" s="557">
        <v>9</v>
      </c>
      <c r="L34" s="557">
        <v>7</v>
      </c>
      <c r="M34" s="557">
        <v>9</v>
      </c>
      <c r="N34" s="557">
        <v>9</v>
      </c>
      <c r="O34" s="203">
        <v>110</v>
      </c>
      <c r="P34" s="203">
        <v>92</v>
      </c>
      <c r="Q34" s="118"/>
    </row>
    <row r="35" spans="1:17" ht="12.75" customHeight="1" thickBot="1" x14ac:dyDescent="0.25">
      <c r="A35" s="101"/>
      <c r="B35" s="570" t="s">
        <v>0</v>
      </c>
      <c r="C35" s="23">
        <v>66.666666666666657</v>
      </c>
      <c r="D35" s="23">
        <v>100</v>
      </c>
      <c r="E35" s="23">
        <v>45.454545454545453</v>
      </c>
      <c r="F35" s="38">
        <v>66.666666666666657</v>
      </c>
      <c r="G35" s="23">
        <v>60</v>
      </c>
      <c r="H35" s="38">
        <v>66.666666666666657</v>
      </c>
      <c r="I35" s="23">
        <v>88.888888888888886</v>
      </c>
      <c r="J35" s="23">
        <v>57.142857142857139</v>
      </c>
      <c r="K35" s="23">
        <v>88.888888888888886</v>
      </c>
      <c r="L35" s="23">
        <v>128.57142857142858</v>
      </c>
      <c r="M35" s="23"/>
      <c r="N35" s="569"/>
      <c r="O35" s="20"/>
      <c r="P35" s="197">
        <v>72.826086956521735</v>
      </c>
    </row>
    <row r="36" spans="1:17" ht="12.75" customHeight="1" thickTop="1" x14ac:dyDescent="0.2">
      <c r="A36" s="103"/>
      <c r="B36" s="84">
        <v>2016</v>
      </c>
      <c r="C36" s="555">
        <v>10647</v>
      </c>
      <c r="D36" s="555">
        <v>11070</v>
      </c>
      <c r="E36" s="555">
        <v>11523</v>
      </c>
      <c r="F36" s="216">
        <v>11273</v>
      </c>
      <c r="G36" s="96">
        <v>10805</v>
      </c>
      <c r="H36" s="216">
        <v>11470</v>
      </c>
      <c r="I36" s="96">
        <v>9102</v>
      </c>
      <c r="J36" s="96">
        <v>10128</v>
      </c>
      <c r="K36" s="96">
        <v>11453</v>
      </c>
      <c r="L36" s="96">
        <v>11206</v>
      </c>
      <c r="M36" s="96"/>
      <c r="N36" s="209"/>
      <c r="O36" s="31"/>
      <c r="P36" s="203">
        <v>108677</v>
      </c>
    </row>
    <row r="37" spans="1:17" ht="12.75" customHeight="1" x14ac:dyDescent="0.2">
      <c r="A37" s="103" t="s">
        <v>93</v>
      </c>
      <c r="B37" s="84">
        <v>2015</v>
      </c>
      <c r="C37" s="555">
        <v>9568</v>
      </c>
      <c r="D37" s="555">
        <v>9876</v>
      </c>
      <c r="E37" s="555">
        <v>11223</v>
      </c>
      <c r="F37" s="555">
        <v>10355</v>
      </c>
      <c r="G37" s="555">
        <v>9608</v>
      </c>
      <c r="H37" s="555">
        <v>11023</v>
      </c>
      <c r="I37" s="555">
        <v>10529</v>
      </c>
      <c r="J37" s="555">
        <v>8756</v>
      </c>
      <c r="K37" s="555">
        <v>11712</v>
      </c>
      <c r="L37" s="555">
        <v>12030</v>
      </c>
      <c r="M37" s="555">
        <v>11599</v>
      </c>
      <c r="N37" s="555">
        <v>9823</v>
      </c>
      <c r="O37" s="203">
        <v>126102</v>
      </c>
      <c r="P37" s="203">
        <v>104680</v>
      </c>
    </row>
    <row r="38" spans="1:17" ht="12.75" customHeight="1" thickBot="1" x14ac:dyDescent="0.25">
      <c r="A38" s="104"/>
      <c r="B38" s="571" t="s">
        <v>0</v>
      </c>
      <c r="C38" s="15">
        <v>111.27717391304348</v>
      </c>
      <c r="D38" s="15">
        <v>112.08991494532199</v>
      </c>
      <c r="E38" s="15">
        <v>102.67308206361936</v>
      </c>
      <c r="F38" s="15">
        <v>108.86528247223563</v>
      </c>
      <c r="G38" s="15">
        <v>112.45836802664446</v>
      </c>
      <c r="H38" s="15">
        <v>104.05515739816747</v>
      </c>
      <c r="I38" s="15">
        <v>86.446956026213314</v>
      </c>
      <c r="J38" s="15">
        <v>115.66925536774784</v>
      </c>
      <c r="K38" s="15">
        <v>97.788592896174862</v>
      </c>
      <c r="L38" s="15">
        <v>93.150457190357443</v>
      </c>
      <c r="M38" s="15"/>
      <c r="N38" s="558"/>
      <c r="O38" s="16"/>
      <c r="P38" s="16">
        <v>103.81830340084066</v>
      </c>
    </row>
    <row r="39" spans="1:17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119"/>
      <c r="I39" s="120"/>
      <c r="J39" s="121"/>
      <c r="K39" s="119"/>
      <c r="L39" s="119"/>
      <c r="M39" s="119"/>
      <c r="N39" s="119"/>
      <c r="O39" s="119"/>
    </row>
    <row r="40" spans="1:17" ht="12.75" customHeight="1" x14ac:dyDescent="0.2">
      <c r="A40" s="59" t="s">
        <v>178</v>
      </c>
      <c r="B40" s="3"/>
      <c r="C40" s="3"/>
      <c r="D40" s="3"/>
      <c r="E40" s="3"/>
      <c r="F40" s="3"/>
      <c r="G40" s="3"/>
      <c r="M40" s="3"/>
      <c r="N40" s="3"/>
      <c r="O40" s="3"/>
      <c r="P40" s="54" t="s">
        <v>70</v>
      </c>
    </row>
    <row r="41" spans="1:17" ht="12.75" customHeight="1" x14ac:dyDescent="0.2"/>
    <row r="42" spans="1:17" ht="12.75" customHeight="1" x14ac:dyDescent="0.2">
      <c r="E42" s="124"/>
    </row>
    <row r="67" spans="2:13" x14ac:dyDescent="0.2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2:13" x14ac:dyDescent="0.2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13" x14ac:dyDescent="0.2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94" spans="2:13" x14ac:dyDescent="0.2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</sheetData>
  <mergeCells count="2">
    <mergeCell ref="A3:P3"/>
    <mergeCell ref="A2:P2"/>
  </mergeCells>
  <phoneticPr fontId="0" type="noConversion"/>
  <hyperlinks>
    <hyperlink ref="A1" location="contents!A1" display="contents"/>
  </hyperlinks>
  <pageMargins left="0.78740157480314965" right="0.78740157480314965" top="0.66" bottom="0.35" header="0.25" footer="0.51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9.7109375" style="3" customWidth="1"/>
    <col min="2" max="2" width="5.85546875" style="122" customWidth="1"/>
    <col min="3" max="15" width="7.140625" style="122" customWidth="1"/>
    <col min="16" max="16" width="7.140625" style="122" hidden="1" customWidth="1"/>
    <col min="17" max="17" width="14.28515625" style="122" customWidth="1"/>
    <col min="18" max="18" width="8.85546875" style="3" customWidth="1"/>
    <col min="19" max="19" width="8.85546875" style="3" hidden="1" customWidth="1"/>
    <col min="20" max="16384" width="8.85546875" style="3"/>
  </cols>
  <sheetData>
    <row r="1" spans="1:25" ht="14.25" x14ac:dyDescent="0.2">
      <c r="A1" s="293" t="s">
        <v>134</v>
      </c>
    </row>
    <row r="2" spans="1:25" ht="24" customHeight="1" x14ac:dyDescent="0.2">
      <c r="A2" s="754" t="s">
        <v>189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114"/>
      <c r="R2" s="2"/>
    </row>
    <row r="3" spans="1:25" s="47" customFormat="1" ht="18" customHeight="1" x14ac:dyDescent="0.25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45"/>
      <c r="R3" s="45"/>
      <c r="S3" s="46"/>
      <c r="T3" s="1"/>
      <c r="V3" s="48"/>
      <c r="W3" s="48"/>
      <c r="X3" s="48"/>
      <c r="Y3" s="48"/>
    </row>
    <row r="4" spans="1:25" ht="15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529"/>
      <c r="N4" s="77"/>
      <c r="O4" s="78" t="s">
        <v>120</v>
      </c>
      <c r="Q4" s="123"/>
      <c r="R4" s="2"/>
    </row>
    <row r="5" spans="1:25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80" t="s">
        <v>15</v>
      </c>
      <c r="N5" s="81" t="s">
        <v>16</v>
      </c>
      <c r="O5" s="82" t="s">
        <v>17</v>
      </c>
      <c r="P5" s="509" t="s">
        <v>17</v>
      </c>
      <c r="Q5" s="113"/>
      <c r="R5" s="2"/>
    </row>
    <row r="6" spans="1:25" ht="12.75" customHeight="1" x14ac:dyDescent="0.25">
      <c r="A6" s="83"/>
      <c r="B6" s="187">
        <v>2016</v>
      </c>
      <c r="C6" s="17">
        <v>9903</v>
      </c>
      <c r="D6" s="17">
        <v>10647</v>
      </c>
      <c r="E6" s="17">
        <v>11055</v>
      </c>
      <c r="F6" s="17">
        <v>10647</v>
      </c>
      <c r="G6" s="17">
        <v>10611</v>
      </c>
      <c r="H6" s="17">
        <v>11165</v>
      </c>
      <c r="I6" s="17">
        <v>9338</v>
      </c>
      <c r="J6" s="17">
        <v>10263</v>
      </c>
      <c r="K6" s="17">
        <v>11199</v>
      </c>
      <c r="L6" s="17">
        <v>10878</v>
      </c>
      <c r="M6" s="96"/>
      <c r="N6" s="17"/>
      <c r="O6" s="203"/>
      <c r="P6" s="208">
        <v>105706</v>
      </c>
      <c r="Q6" s="95"/>
      <c r="R6" s="10"/>
      <c r="S6" s="10" t="str">
        <f>IF(P9+P21+P24+P30+P33=P6,"OK","CHYBA")</f>
        <v>CHYBA</v>
      </c>
      <c r="T6" s="4"/>
    </row>
    <row r="7" spans="1:25" ht="12.75" customHeight="1" x14ac:dyDescent="0.25">
      <c r="A7" s="85" t="s">
        <v>95</v>
      </c>
      <c r="B7" s="187">
        <v>2015</v>
      </c>
      <c r="C7" s="17">
        <v>9536</v>
      </c>
      <c r="D7" s="17">
        <v>9850</v>
      </c>
      <c r="E7" s="17">
        <v>11228</v>
      </c>
      <c r="F7" s="17">
        <v>10178</v>
      </c>
      <c r="G7" s="17">
        <v>9972</v>
      </c>
      <c r="H7" s="17">
        <v>11107</v>
      </c>
      <c r="I7" s="17">
        <v>10664</v>
      </c>
      <c r="J7" s="17">
        <v>9327</v>
      </c>
      <c r="K7" s="17">
        <v>11541</v>
      </c>
      <c r="L7" s="17">
        <v>11763</v>
      </c>
      <c r="M7" s="96">
        <v>11604</v>
      </c>
      <c r="N7" s="17">
        <v>10716</v>
      </c>
      <c r="O7" s="203">
        <v>127486</v>
      </c>
      <c r="P7" s="203">
        <v>105166</v>
      </c>
      <c r="Q7" s="95"/>
      <c r="R7" s="10"/>
      <c r="S7" s="10" t="str">
        <f>IF(P10+P22+P25+P31+P34=P7,"OK","CHYBA")</f>
        <v>CHYBA</v>
      </c>
      <c r="T7" s="4"/>
    </row>
    <row r="8" spans="1:25" ht="12.75" customHeight="1" x14ac:dyDescent="0.2">
      <c r="A8" s="86"/>
      <c r="B8" s="188" t="s">
        <v>0</v>
      </c>
      <c r="C8" s="14">
        <v>103.84857382550337</v>
      </c>
      <c r="D8" s="11">
        <v>108.09137055837563</v>
      </c>
      <c r="E8" s="11">
        <v>98.459209120056997</v>
      </c>
      <c r="F8" s="11">
        <v>104.60797799174691</v>
      </c>
      <c r="G8" s="11">
        <v>106.40794223826715</v>
      </c>
      <c r="H8" s="11">
        <v>100.52219321148826</v>
      </c>
      <c r="I8" s="11">
        <v>87.565641410352583</v>
      </c>
      <c r="J8" s="11">
        <v>110.03538115149564</v>
      </c>
      <c r="K8" s="11">
        <v>97.036651936573961</v>
      </c>
      <c r="L8" s="11">
        <v>92.476409079316497</v>
      </c>
      <c r="M8" s="11"/>
      <c r="N8" s="11"/>
      <c r="O8" s="12"/>
      <c r="P8" s="19">
        <v>100.51347393644335</v>
      </c>
      <c r="Q8" s="18"/>
    </row>
    <row r="9" spans="1:25" ht="12.75" customHeight="1" x14ac:dyDescent="0.2">
      <c r="A9" s="88"/>
      <c r="B9" s="187">
        <v>2016</v>
      </c>
      <c r="C9" s="17">
        <v>7236</v>
      </c>
      <c r="D9" s="17">
        <v>8051</v>
      </c>
      <c r="E9" s="17">
        <v>8162</v>
      </c>
      <c r="F9" s="17">
        <v>8044</v>
      </c>
      <c r="G9" s="17">
        <v>8025</v>
      </c>
      <c r="H9" s="17">
        <v>8364</v>
      </c>
      <c r="I9" s="17">
        <v>7025</v>
      </c>
      <c r="J9" s="17">
        <v>7573</v>
      </c>
      <c r="K9" s="17">
        <v>8384</v>
      </c>
      <c r="L9" s="17">
        <v>8068</v>
      </c>
      <c r="M9" s="96"/>
      <c r="N9" s="17"/>
      <c r="O9" s="210"/>
      <c r="P9" s="211">
        <v>78932</v>
      </c>
      <c r="Q9" s="95"/>
      <c r="R9" s="5"/>
    </row>
    <row r="10" spans="1:25" ht="12.75" customHeight="1" x14ac:dyDescent="0.2">
      <c r="A10" s="88" t="s">
        <v>125</v>
      </c>
      <c r="B10" s="187">
        <v>2015</v>
      </c>
      <c r="C10" s="17">
        <v>6654</v>
      </c>
      <c r="D10" s="17">
        <v>7225</v>
      </c>
      <c r="E10" s="17">
        <v>8217</v>
      </c>
      <c r="F10" s="17">
        <v>7579</v>
      </c>
      <c r="G10" s="17">
        <v>7293</v>
      </c>
      <c r="H10" s="17">
        <v>8243</v>
      </c>
      <c r="I10" s="17">
        <v>7780</v>
      </c>
      <c r="J10" s="17">
        <v>6650</v>
      </c>
      <c r="K10" s="17">
        <v>8086</v>
      </c>
      <c r="L10" s="17">
        <v>8485</v>
      </c>
      <c r="M10" s="17">
        <v>8402</v>
      </c>
      <c r="N10" s="17">
        <v>7510</v>
      </c>
      <c r="O10" s="203">
        <v>92124</v>
      </c>
      <c r="P10" s="203">
        <v>76212</v>
      </c>
      <c r="Q10" s="95"/>
      <c r="R10" s="5"/>
    </row>
    <row r="11" spans="1:25" ht="12.75" customHeight="1" x14ac:dyDescent="0.2">
      <c r="A11" s="89" t="s">
        <v>101</v>
      </c>
      <c r="B11" s="188" t="s">
        <v>0</v>
      </c>
      <c r="C11" s="11">
        <v>108.74661857529307</v>
      </c>
      <c r="D11" s="11">
        <v>111.43252595155711</v>
      </c>
      <c r="E11" s="11">
        <v>99.33065595716198</v>
      </c>
      <c r="F11" s="11">
        <v>106.13537405990236</v>
      </c>
      <c r="G11" s="11">
        <v>110.03702180172768</v>
      </c>
      <c r="H11" s="11">
        <v>101.46791216790004</v>
      </c>
      <c r="I11" s="11">
        <v>90.295629820051417</v>
      </c>
      <c r="J11" s="11">
        <v>113.87969924812029</v>
      </c>
      <c r="K11" s="11">
        <v>103.68538214197378</v>
      </c>
      <c r="L11" s="11">
        <v>95.085444902769595</v>
      </c>
      <c r="M11" s="11"/>
      <c r="N11" s="11"/>
      <c r="O11" s="12"/>
      <c r="P11" s="12">
        <v>103.56899175982785</v>
      </c>
      <c r="Q11" s="18"/>
    </row>
    <row r="12" spans="1:25" ht="12.75" customHeight="1" x14ac:dyDescent="0.2">
      <c r="A12" s="90"/>
      <c r="B12" s="187">
        <v>2016</v>
      </c>
      <c r="C12" s="17">
        <v>6503</v>
      </c>
      <c r="D12" s="17">
        <v>7359</v>
      </c>
      <c r="E12" s="17">
        <v>7415</v>
      </c>
      <c r="F12" s="17">
        <v>7270</v>
      </c>
      <c r="G12" s="17">
        <v>7247</v>
      </c>
      <c r="H12" s="17">
        <v>7555</v>
      </c>
      <c r="I12" s="17">
        <v>6344</v>
      </c>
      <c r="J12" s="17">
        <v>6838</v>
      </c>
      <c r="K12" s="17">
        <v>7617</v>
      </c>
      <c r="L12" s="17">
        <v>7306</v>
      </c>
      <c r="M12" s="96"/>
      <c r="N12" s="17"/>
      <c r="O12" s="210"/>
      <c r="P12" s="203">
        <v>71454</v>
      </c>
      <c r="Q12" s="95"/>
      <c r="R12" s="5"/>
      <c r="S12" s="5"/>
    </row>
    <row r="13" spans="1:25" ht="12.75" customHeight="1" x14ac:dyDescent="0.2">
      <c r="A13" s="90" t="s">
        <v>176</v>
      </c>
      <c r="B13" s="187">
        <v>2015</v>
      </c>
      <c r="C13" s="17">
        <v>5979</v>
      </c>
      <c r="D13" s="17">
        <v>6601</v>
      </c>
      <c r="E13" s="17">
        <v>7454</v>
      </c>
      <c r="F13" s="17">
        <v>6849</v>
      </c>
      <c r="G13" s="17">
        <v>6609</v>
      </c>
      <c r="H13" s="17">
        <v>7453</v>
      </c>
      <c r="I13" s="17">
        <v>7032</v>
      </c>
      <c r="J13" s="17">
        <v>5985</v>
      </c>
      <c r="K13" s="17">
        <v>7361</v>
      </c>
      <c r="L13" s="17">
        <v>7717</v>
      </c>
      <c r="M13" s="17">
        <v>7631</v>
      </c>
      <c r="N13" s="17">
        <v>6799</v>
      </c>
      <c r="O13" s="203">
        <v>83470</v>
      </c>
      <c r="P13" s="203">
        <v>69040</v>
      </c>
      <c r="Q13" s="95"/>
      <c r="R13" s="5"/>
    </row>
    <row r="14" spans="1:25" ht="12.75" customHeight="1" x14ac:dyDescent="0.2">
      <c r="A14" s="86"/>
      <c r="B14" s="188" t="s">
        <v>0</v>
      </c>
      <c r="C14" s="11">
        <v>108.76400735909016</v>
      </c>
      <c r="D14" s="11">
        <v>111.48310861990606</v>
      </c>
      <c r="E14" s="11">
        <v>99.476790984706199</v>
      </c>
      <c r="F14" s="11">
        <v>106.1468827566068</v>
      </c>
      <c r="G14" s="11">
        <v>109.6535027992132</v>
      </c>
      <c r="H14" s="11">
        <v>101.36857641218302</v>
      </c>
      <c r="I14" s="11">
        <v>90.216154721274179</v>
      </c>
      <c r="J14" s="11">
        <v>114.25229741019214</v>
      </c>
      <c r="K14" s="11">
        <v>103.47778834397501</v>
      </c>
      <c r="L14" s="11">
        <v>94.674096151354149</v>
      </c>
      <c r="M14" s="11"/>
      <c r="N14" s="11"/>
      <c r="O14" s="12"/>
      <c r="P14" s="19">
        <v>103.4965237543453</v>
      </c>
      <c r="Q14" s="18"/>
      <c r="R14" s="5"/>
    </row>
    <row r="15" spans="1:25" ht="12.75" customHeight="1" x14ac:dyDescent="0.2">
      <c r="A15" s="90"/>
      <c r="B15" s="187">
        <v>2016</v>
      </c>
      <c r="C15" s="17">
        <v>114</v>
      </c>
      <c r="D15" s="17">
        <v>118</v>
      </c>
      <c r="E15" s="17">
        <v>126</v>
      </c>
      <c r="F15" s="17">
        <v>141</v>
      </c>
      <c r="G15" s="17">
        <v>152</v>
      </c>
      <c r="H15" s="17">
        <v>181</v>
      </c>
      <c r="I15" s="17">
        <v>177</v>
      </c>
      <c r="J15" s="17">
        <v>137</v>
      </c>
      <c r="K15" s="17">
        <v>170</v>
      </c>
      <c r="L15" s="17">
        <v>165</v>
      </c>
      <c r="M15" s="96"/>
      <c r="N15" s="17"/>
      <c r="O15" s="210"/>
      <c r="P15" s="211">
        <v>1481</v>
      </c>
      <c r="Q15" s="95"/>
      <c r="R15" s="5"/>
    </row>
    <row r="16" spans="1:25" ht="12.75" customHeight="1" x14ac:dyDescent="0.2">
      <c r="A16" s="90" t="s">
        <v>48</v>
      </c>
      <c r="B16" s="187">
        <v>2015</v>
      </c>
      <c r="C16" s="17">
        <v>119</v>
      </c>
      <c r="D16" s="17">
        <v>126</v>
      </c>
      <c r="E16" s="17">
        <v>141</v>
      </c>
      <c r="F16" s="17">
        <v>122</v>
      </c>
      <c r="G16" s="17">
        <v>145</v>
      </c>
      <c r="H16" s="17">
        <v>169</v>
      </c>
      <c r="I16" s="17">
        <v>161</v>
      </c>
      <c r="J16" s="17">
        <v>141</v>
      </c>
      <c r="K16" s="17">
        <v>148</v>
      </c>
      <c r="L16" s="17">
        <v>150</v>
      </c>
      <c r="M16" s="17">
        <v>143</v>
      </c>
      <c r="N16" s="17">
        <v>122</v>
      </c>
      <c r="O16" s="203">
        <v>1687</v>
      </c>
      <c r="P16" s="203">
        <v>1422</v>
      </c>
      <c r="Q16" s="95"/>
      <c r="R16" s="5"/>
    </row>
    <row r="17" spans="1:18" ht="12.75" customHeight="1" x14ac:dyDescent="0.2">
      <c r="A17" s="86"/>
      <c r="B17" s="188" t="s">
        <v>0</v>
      </c>
      <c r="C17" s="11">
        <v>95.798319327731093</v>
      </c>
      <c r="D17" s="11">
        <v>93.650793650793645</v>
      </c>
      <c r="E17" s="11">
        <v>89.361702127659569</v>
      </c>
      <c r="F17" s="11">
        <v>115.57377049180329</v>
      </c>
      <c r="G17" s="11">
        <v>104.82758620689656</v>
      </c>
      <c r="H17" s="11">
        <v>107.10059171597632</v>
      </c>
      <c r="I17" s="11">
        <v>109.93788819875776</v>
      </c>
      <c r="J17" s="11">
        <v>97.163120567375884</v>
      </c>
      <c r="K17" s="11">
        <v>114.86486486486487</v>
      </c>
      <c r="L17" s="11">
        <v>110.00000000000001</v>
      </c>
      <c r="M17" s="11"/>
      <c r="N17" s="11"/>
      <c r="O17" s="12"/>
      <c r="P17" s="12">
        <v>104.14908579465541</v>
      </c>
      <c r="Q17" s="18"/>
      <c r="R17" s="5"/>
    </row>
    <row r="18" spans="1:18" ht="12.75" customHeight="1" x14ac:dyDescent="0.2">
      <c r="A18" s="90"/>
      <c r="B18" s="187">
        <v>2016</v>
      </c>
      <c r="C18" s="17">
        <v>619</v>
      </c>
      <c r="D18" s="17">
        <v>574</v>
      </c>
      <c r="E18" s="17">
        <v>621</v>
      </c>
      <c r="F18" s="17">
        <v>633</v>
      </c>
      <c r="G18" s="17">
        <v>626</v>
      </c>
      <c r="H18" s="17">
        <v>628</v>
      </c>
      <c r="I18" s="17">
        <v>504</v>
      </c>
      <c r="J18" s="17">
        <v>598</v>
      </c>
      <c r="K18" s="17">
        <v>597</v>
      </c>
      <c r="L18" s="17">
        <v>597</v>
      </c>
      <c r="M18" s="17"/>
      <c r="N18" s="17"/>
      <c r="O18" s="210"/>
      <c r="P18" s="203">
        <v>5997</v>
      </c>
      <c r="Q18" s="95"/>
      <c r="R18" s="5"/>
    </row>
    <row r="19" spans="1:18" ht="12.75" customHeight="1" x14ac:dyDescent="0.2">
      <c r="A19" s="90" t="s">
        <v>87</v>
      </c>
      <c r="B19" s="187">
        <v>2015</v>
      </c>
      <c r="C19" s="17">
        <v>556</v>
      </c>
      <c r="D19" s="17">
        <v>498</v>
      </c>
      <c r="E19" s="17">
        <v>622</v>
      </c>
      <c r="F19" s="17">
        <v>608</v>
      </c>
      <c r="G19" s="17">
        <v>539</v>
      </c>
      <c r="H19" s="17">
        <v>621</v>
      </c>
      <c r="I19" s="17">
        <v>587</v>
      </c>
      <c r="J19" s="17">
        <v>524</v>
      </c>
      <c r="K19" s="17">
        <v>577</v>
      </c>
      <c r="L19" s="17">
        <v>618</v>
      </c>
      <c r="M19" s="17">
        <v>628</v>
      </c>
      <c r="N19" s="17">
        <v>589</v>
      </c>
      <c r="O19" s="31">
        <v>6967</v>
      </c>
      <c r="P19" s="203">
        <v>5750</v>
      </c>
      <c r="Q19" s="95"/>
      <c r="R19" s="5"/>
    </row>
    <row r="20" spans="1:18" ht="12.75" customHeight="1" x14ac:dyDescent="0.2">
      <c r="A20" s="91" t="s">
        <v>88</v>
      </c>
      <c r="B20" s="188" t="s">
        <v>0</v>
      </c>
      <c r="C20" s="11">
        <v>111.33093525179856</v>
      </c>
      <c r="D20" s="11">
        <v>115.26104417670682</v>
      </c>
      <c r="E20" s="11">
        <v>99.839228295819936</v>
      </c>
      <c r="F20" s="11">
        <v>104.11184210526316</v>
      </c>
      <c r="G20" s="11">
        <v>116.14100185528757</v>
      </c>
      <c r="H20" s="11">
        <v>101.12721417069244</v>
      </c>
      <c r="I20" s="11">
        <v>85.860306643952299</v>
      </c>
      <c r="J20" s="11">
        <v>114.12213740458014</v>
      </c>
      <c r="K20" s="11">
        <v>103.46620450606585</v>
      </c>
      <c r="L20" s="11">
        <v>96.601941747572823</v>
      </c>
      <c r="M20" s="11"/>
      <c r="N20" s="11"/>
      <c r="O20" s="12"/>
      <c r="P20" s="19">
        <v>104.29565217391303</v>
      </c>
      <c r="Q20" s="18"/>
      <c r="R20" s="5"/>
    </row>
    <row r="21" spans="1:18" ht="12.75" customHeight="1" x14ac:dyDescent="0.2">
      <c r="A21" s="83"/>
      <c r="B21" s="187">
        <v>2016</v>
      </c>
      <c r="C21" s="17">
        <v>829</v>
      </c>
      <c r="D21" s="17">
        <v>813</v>
      </c>
      <c r="E21" s="17">
        <v>912</v>
      </c>
      <c r="F21" s="17">
        <v>855</v>
      </c>
      <c r="G21" s="17">
        <v>856</v>
      </c>
      <c r="H21" s="17">
        <v>900</v>
      </c>
      <c r="I21" s="17">
        <v>743</v>
      </c>
      <c r="J21" s="17">
        <v>882</v>
      </c>
      <c r="K21" s="17">
        <v>815</v>
      </c>
      <c r="L21" s="17">
        <v>829</v>
      </c>
      <c r="M21" s="96"/>
      <c r="N21" s="17"/>
      <c r="O21" s="210"/>
      <c r="P21" s="211">
        <v>8434</v>
      </c>
      <c r="Q21" s="95"/>
      <c r="R21" s="5"/>
    </row>
    <row r="22" spans="1:18" ht="12.75" customHeight="1" x14ac:dyDescent="0.2">
      <c r="A22" s="83" t="s">
        <v>49</v>
      </c>
      <c r="B22" s="187">
        <v>2015</v>
      </c>
      <c r="C22" s="17">
        <v>790</v>
      </c>
      <c r="D22" s="17">
        <v>714</v>
      </c>
      <c r="E22" s="17">
        <v>818</v>
      </c>
      <c r="F22" s="17">
        <v>816</v>
      </c>
      <c r="G22" s="17">
        <v>794</v>
      </c>
      <c r="H22" s="17">
        <v>868</v>
      </c>
      <c r="I22" s="17">
        <v>893</v>
      </c>
      <c r="J22" s="17">
        <v>837</v>
      </c>
      <c r="K22" s="17">
        <v>917</v>
      </c>
      <c r="L22" s="17">
        <v>930</v>
      </c>
      <c r="M22" s="17">
        <v>874</v>
      </c>
      <c r="N22" s="17">
        <v>843</v>
      </c>
      <c r="O22" s="203">
        <v>10094</v>
      </c>
      <c r="P22" s="203">
        <v>8377</v>
      </c>
      <c r="Q22" s="95"/>
      <c r="R22" s="5"/>
    </row>
    <row r="23" spans="1:18" ht="12.75" customHeight="1" x14ac:dyDescent="0.2">
      <c r="A23" s="86"/>
      <c r="B23" s="188" t="s">
        <v>0</v>
      </c>
      <c r="C23" s="11">
        <v>104.9367088607595</v>
      </c>
      <c r="D23" s="11">
        <v>113.8655462184874</v>
      </c>
      <c r="E23" s="11">
        <v>111.49144254278728</v>
      </c>
      <c r="F23" s="11">
        <v>104.77941176470588</v>
      </c>
      <c r="G23" s="11">
        <v>107.80856423173803</v>
      </c>
      <c r="H23" s="11">
        <v>103.68663594470047</v>
      </c>
      <c r="I23" s="11">
        <v>83.202687569988797</v>
      </c>
      <c r="J23" s="11">
        <v>105.3763440860215</v>
      </c>
      <c r="K23" s="11">
        <v>88.876772082878958</v>
      </c>
      <c r="L23" s="11">
        <v>89.13978494623656</v>
      </c>
      <c r="M23" s="11"/>
      <c r="N23" s="11"/>
      <c r="O23" s="12"/>
      <c r="P23" s="12">
        <v>100.68043452309897</v>
      </c>
      <c r="Q23" s="18"/>
      <c r="R23" s="5"/>
    </row>
    <row r="24" spans="1:18" ht="12.75" customHeight="1" x14ac:dyDescent="0.2">
      <c r="A24" s="83"/>
      <c r="B24" s="187">
        <v>2016</v>
      </c>
      <c r="C24" s="17">
        <v>45</v>
      </c>
      <c r="D24" s="17">
        <v>49</v>
      </c>
      <c r="E24" s="17">
        <v>51</v>
      </c>
      <c r="F24" s="17">
        <v>54</v>
      </c>
      <c r="G24" s="17">
        <v>53</v>
      </c>
      <c r="H24" s="17">
        <v>72</v>
      </c>
      <c r="I24" s="17">
        <v>73</v>
      </c>
      <c r="J24" s="17">
        <v>62</v>
      </c>
      <c r="K24" s="17">
        <v>77</v>
      </c>
      <c r="L24" s="17">
        <v>78</v>
      </c>
      <c r="M24" s="96"/>
      <c r="N24" s="17"/>
      <c r="O24" s="210"/>
      <c r="P24" s="203">
        <v>614</v>
      </c>
      <c r="Q24" s="95"/>
      <c r="R24" s="5"/>
    </row>
    <row r="25" spans="1:18" ht="12.75" customHeight="1" x14ac:dyDescent="0.2">
      <c r="A25" s="83" t="s">
        <v>173</v>
      </c>
      <c r="B25" s="187">
        <v>2015</v>
      </c>
      <c r="C25" s="17">
        <v>42</v>
      </c>
      <c r="D25" s="17">
        <v>43</v>
      </c>
      <c r="E25" s="17">
        <v>56</v>
      </c>
      <c r="F25" s="17">
        <v>44</v>
      </c>
      <c r="G25" s="17">
        <v>49</v>
      </c>
      <c r="H25" s="17">
        <v>42</v>
      </c>
      <c r="I25" s="17">
        <v>47</v>
      </c>
      <c r="J25" s="17">
        <v>45</v>
      </c>
      <c r="K25" s="17">
        <v>59</v>
      </c>
      <c r="L25" s="17">
        <v>56</v>
      </c>
      <c r="M25" s="17">
        <v>53</v>
      </c>
      <c r="N25" s="17">
        <v>41</v>
      </c>
      <c r="O25" s="203">
        <v>577</v>
      </c>
      <c r="P25" s="203">
        <v>483</v>
      </c>
      <c r="Q25" s="95"/>
      <c r="R25" s="5"/>
    </row>
    <row r="26" spans="1:18" ht="12.75" customHeight="1" x14ac:dyDescent="0.2">
      <c r="A26" s="83" t="s">
        <v>89</v>
      </c>
      <c r="B26" s="188" t="s">
        <v>0</v>
      </c>
      <c r="C26" s="11">
        <v>107.14285714285714</v>
      </c>
      <c r="D26" s="11">
        <v>113.95348837209302</v>
      </c>
      <c r="E26" s="11">
        <v>91.071428571428569</v>
      </c>
      <c r="F26" s="11">
        <v>122.72727272727273</v>
      </c>
      <c r="G26" s="11">
        <v>108.16326530612245</v>
      </c>
      <c r="H26" s="11">
        <v>171.42857142857142</v>
      </c>
      <c r="I26" s="11">
        <v>155.31914893617019</v>
      </c>
      <c r="J26" s="11">
        <v>137.77777777777777</v>
      </c>
      <c r="K26" s="11">
        <v>130.5084745762712</v>
      </c>
      <c r="L26" s="11">
        <v>139.28571428571428</v>
      </c>
      <c r="M26" s="11"/>
      <c r="N26" s="11"/>
      <c r="O26" s="12"/>
      <c r="P26" s="19">
        <v>127.12215320910974</v>
      </c>
      <c r="Q26" s="18"/>
      <c r="R26" s="5"/>
    </row>
    <row r="27" spans="1:18" ht="12.75" customHeight="1" x14ac:dyDescent="0.2">
      <c r="A27" s="92"/>
      <c r="B27" s="187">
        <v>2016</v>
      </c>
      <c r="C27" s="17">
        <v>369</v>
      </c>
      <c r="D27" s="17">
        <v>333</v>
      </c>
      <c r="E27" s="17">
        <v>336</v>
      </c>
      <c r="F27" s="17">
        <v>353</v>
      </c>
      <c r="G27" s="17">
        <v>332</v>
      </c>
      <c r="H27" s="17">
        <v>379</v>
      </c>
      <c r="I27" s="17">
        <v>262</v>
      </c>
      <c r="J27" s="17">
        <v>287</v>
      </c>
      <c r="K27" s="17">
        <v>289</v>
      </c>
      <c r="L27" s="17">
        <v>331</v>
      </c>
      <c r="M27" s="96"/>
      <c r="N27" s="17"/>
      <c r="O27" s="210"/>
      <c r="P27" s="211">
        <v>3271</v>
      </c>
      <c r="Q27" s="95"/>
      <c r="R27" s="5"/>
    </row>
    <row r="28" spans="1:18" ht="12.75" customHeight="1" x14ac:dyDescent="0.2">
      <c r="A28" s="93" t="s">
        <v>91</v>
      </c>
      <c r="B28" s="187">
        <v>2015</v>
      </c>
      <c r="C28" s="17">
        <v>457</v>
      </c>
      <c r="D28" s="17">
        <v>492</v>
      </c>
      <c r="E28" s="17">
        <v>562</v>
      </c>
      <c r="F28" s="17">
        <v>541</v>
      </c>
      <c r="G28" s="17">
        <v>603</v>
      </c>
      <c r="H28" s="17">
        <v>544</v>
      </c>
      <c r="I28" s="17">
        <v>556</v>
      </c>
      <c r="J28" s="17">
        <v>454</v>
      </c>
      <c r="K28" s="17">
        <v>479</v>
      </c>
      <c r="L28" s="17">
        <v>431</v>
      </c>
      <c r="M28" s="17">
        <v>531</v>
      </c>
      <c r="N28" s="17">
        <v>417</v>
      </c>
      <c r="O28" s="203">
        <v>6067</v>
      </c>
      <c r="P28" s="203">
        <v>5119</v>
      </c>
      <c r="Q28" s="95"/>
      <c r="R28" s="25"/>
    </row>
    <row r="29" spans="1:18" ht="12.75" customHeight="1" x14ac:dyDescent="0.2">
      <c r="A29" s="94" t="s">
        <v>90</v>
      </c>
      <c r="B29" s="188" t="s">
        <v>0</v>
      </c>
      <c r="C29" s="11">
        <v>80.743982494529547</v>
      </c>
      <c r="D29" s="11">
        <v>67.682926829268297</v>
      </c>
      <c r="E29" s="11">
        <v>59.786476868327398</v>
      </c>
      <c r="F29" s="11">
        <v>65.249537892791125</v>
      </c>
      <c r="G29" s="11">
        <v>55.058043117744617</v>
      </c>
      <c r="H29" s="11">
        <v>69.669117647058826</v>
      </c>
      <c r="I29" s="11">
        <v>47.122302158273385</v>
      </c>
      <c r="J29" s="11">
        <v>63.215859030837009</v>
      </c>
      <c r="K29" s="11">
        <v>60.334029227557409</v>
      </c>
      <c r="L29" s="11">
        <v>76.798143851508115</v>
      </c>
      <c r="M29" s="11"/>
      <c r="N29" s="11"/>
      <c r="O29" s="12"/>
      <c r="P29" s="12">
        <v>63.89919906231686</v>
      </c>
      <c r="Q29" s="18"/>
      <c r="R29" s="25"/>
    </row>
    <row r="30" spans="1:18" ht="12.75" customHeight="1" x14ac:dyDescent="0.2">
      <c r="A30" s="83"/>
      <c r="B30" s="187">
        <v>2016</v>
      </c>
      <c r="C30" s="17">
        <v>1349</v>
      </c>
      <c r="D30" s="17">
        <v>1326</v>
      </c>
      <c r="E30" s="17">
        <v>1517</v>
      </c>
      <c r="F30" s="17">
        <v>1270</v>
      </c>
      <c r="G30" s="17">
        <v>1275</v>
      </c>
      <c r="H30" s="17">
        <v>1379</v>
      </c>
      <c r="I30" s="17">
        <v>1172</v>
      </c>
      <c r="J30" s="17">
        <v>1395</v>
      </c>
      <c r="K30" s="17">
        <v>1572</v>
      </c>
      <c r="L30" s="17">
        <v>1500</v>
      </c>
      <c r="M30" s="96"/>
      <c r="N30" s="17"/>
      <c r="O30" s="210"/>
      <c r="P30" s="203">
        <v>13755</v>
      </c>
      <c r="Q30" s="95"/>
      <c r="R30" s="5"/>
    </row>
    <row r="31" spans="1:18" ht="12.75" customHeight="1" x14ac:dyDescent="0.2">
      <c r="A31" s="83" t="s">
        <v>92</v>
      </c>
      <c r="B31" s="187">
        <v>2015</v>
      </c>
      <c r="C31" s="17">
        <v>1528</v>
      </c>
      <c r="D31" s="17">
        <v>1313</v>
      </c>
      <c r="E31" s="17">
        <v>1504</v>
      </c>
      <c r="F31" s="17">
        <v>1140</v>
      </c>
      <c r="G31" s="17">
        <v>1179</v>
      </c>
      <c r="H31" s="17">
        <v>1343</v>
      </c>
      <c r="I31" s="17">
        <v>1328</v>
      </c>
      <c r="J31" s="17">
        <v>1285</v>
      </c>
      <c r="K31" s="17">
        <v>1932</v>
      </c>
      <c r="L31" s="17">
        <v>1763</v>
      </c>
      <c r="M31" s="17">
        <v>1643</v>
      </c>
      <c r="N31" s="17">
        <v>1791</v>
      </c>
      <c r="O31" s="203">
        <v>17749</v>
      </c>
      <c r="P31" s="203">
        <v>14315</v>
      </c>
      <c r="Q31" s="95"/>
      <c r="R31" s="5"/>
    </row>
    <row r="32" spans="1:18" ht="12.75" customHeight="1" x14ac:dyDescent="0.2">
      <c r="A32" s="97"/>
      <c r="B32" s="188" t="s">
        <v>0</v>
      </c>
      <c r="C32" s="11">
        <v>88.285340314136135</v>
      </c>
      <c r="D32" s="11">
        <v>100.99009900990099</v>
      </c>
      <c r="E32" s="11">
        <v>100.86436170212767</v>
      </c>
      <c r="F32" s="11">
        <v>111.40350877192982</v>
      </c>
      <c r="G32" s="11">
        <v>108.14249363867685</v>
      </c>
      <c r="H32" s="11">
        <v>102.68056589724497</v>
      </c>
      <c r="I32" s="11">
        <v>88.253012048192772</v>
      </c>
      <c r="J32" s="11">
        <v>108.56031128404669</v>
      </c>
      <c r="K32" s="11">
        <v>81.366459627329192</v>
      </c>
      <c r="L32" s="11">
        <v>85.08224617129892</v>
      </c>
      <c r="M32" s="11"/>
      <c r="N32" s="11"/>
      <c r="O32" s="19"/>
      <c r="P32" s="19">
        <v>96.088019559902207</v>
      </c>
      <c r="Q32" s="18"/>
    </row>
    <row r="33" spans="1:18" ht="12.75" customHeight="1" x14ac:dyDescent="0.2">
      <c r="A33" s="98"/>
      <c r="B33" s="187">
        <v>2016</v>
      </c>
      <c r="C33" s="17">
        <v>74</v>
      </c>
      <c r="D33" s="17">
        <v>75</v>
      </c>
      <c r="E33" s="17">
        <v>77</v>
      </c>
      <c r="F33" s="17">
        <v>72</v>
      </c>
      <c r="G33" s="17">
        <v>69</v>
      </c>
      <c r="H33" s="17">
        <v>71</v>
      </c>
      <c r="I33" s="17">
        <v>64</v>
      </c>
      <c r="J33" s="17">
        <v>63</v>
      </c>
      <c r="K33" s="17">
        <v>62</v>
      </c>
      <c r="L33" s="17">
        <v>71</v>
      </c>
      <c r="M33" s="96"/>
      <c r="N33" s="17"/>
      <c r="O33" s="212"/>
      <c r="P33" s="211">
        <v>698</v>
      </c>
      <c r="Q33" s="95"/>
      <c r="R33" s="5"/>
    </row>
    <row r="34" spans="1:18" ht="12.75" customHeight="1" x14ac:dyDescent="0.2">
      <c r="A34" s="83" t="s">
        <v>50</v>
      </c>
      <c r="B34" s="187">
        <v>2015</v>
      </c>
      <c r="C34" s="96">
        <v>64</v>
      </c>
      <c r="D34" s="205">
        <v>62</v>
      </c>
      <c r="E34" s="205">
        <v>71</v>
      </c>
      <c r="F34" s="205">
        <v>58</v>
      </c>
      <c r="G34" s="205">
        <v>55</v>
      </c>
      <c r="H34" s="205">
        <v>66</v>
      </c>
      <c r="I34" s="205">
        <v>60</v>
      </c>
      <c r="J34" s="205">
        <v>57</v>
      </c>
      <c r="K34" s="205">
        <v>68</v>
      </c>
      <c r="L34" s="205">
        <v>98</v>
      </c>
      <c r="M34" s="205">
        <v>101</v>
      </c>
      <c r="N34" s="95">
        <v>114</v>
      </c>
      <c r="O34" s="203">
        <v>874</v>
      </c>
      <c r="P34" s="203">
        <v>659</v>
      </c>
      <c r="Q34" s="95"/>
      <c r="R34" s="5"/>
    </row>
    <row r="35" spans="1:18" ht="12.75" customHeight="1" thickBot="1" x14ac:dyDescent="0.25">
      <c r="A35" s="101"/>
      <c r="B35" s="189" t="s">
        <v>0</v>
      </c>
      <c r="C35" s="38">
        <v>115.625</v>
      </c>
      <c r="D35" s="23">
        <v>120.96774193548387</v>
      </c>
      <c r="E35" s="38">
        <v>108.45070422535213</v>
      </c>
      <c r="F35" s="38">
        <v>124.13793103448276</v>
      </c>
      <c r="G35" s="23">
        <v>125.45454545454547</v>
      </c>
      <c r="H35" s="23">
        <v>107.57575757575756</v>
      </c>
      <c r="I35" s="23">
        <v>106.66666666666667</v>
      </c>
      <c r="J35" s="23">
        <v>110.5263157894737</v>
      </c>
      <c r="K35" s="23">
        <v>91.17647058823529</v>
      </c>
      <c r="L35" s="23">
        <v>72.448979591836732</v>
      </c>
      <c r="M35" s="23"/>
      <c r="N35" s="23"/>
      <c r="O35" s="20"/>
      <c r="P35" s="20">
        <v>105.91805766312594</v>
      </c>
      <c r="Q35" s="18"/>
    </row>
    <row r="36" spans="1:18" ht="12.75" customHeight="1" thickTop="1" x14ac:dyDescent="0.2">
      <c r="A36" s="103"/>
      <c r="B36" s="187">
        <v>2016</v>
      </c>
      <c r="C36" s="17">
        <v>7312</v>
      </c>
      <c r="D36" s="17">
        <v>8103</v>
      </c>
      <c r="E36" s="17">
        <v>8216</v>
      </c>
      <c r="F36" s="17">
        <v>8108</v>
      </c>
      <c r="G36" s="17">
        <v>8109</v>
      </c>
      <c r="H36" s="17">
        <v>8472</v>
      </c>
      <c r="I36" s="17">
        <v>7095</v>
      </c>
      <c r="J36" s="17">
        <v>7671</v>
      </c>
      <c r="K36" s="17">
        <v>8373</v>
      </c>
      <c r="L36" s="17">
        <v>8098</v>
      </c>
      <c r="M36" s="96"/>
      <c r="N36" s="17"/>
      <c r="O36" s="31"/>
      <c r="P36" s="203">
        <v>79557</v>
      </c>
      <c r="Q36" s="18"/>
    </row>
    <row r="37" spans="1:18" ht="12.75" customHeight="1" x14ac:dyDescent="0.2">
      <c r="A37" s="103" t="s">
        <v>93</v>
      </c>
      <c r="B37" s="187">
        <v>2015</v>
      </c>
      <c r="C37" s="22">
        <v>6755</v>
      </c>
      <c r="D37" s="22">
        <v>7285</v>
      </c>
      <c r="E37" s="21">
        <v>8268</v>
      </c>
      <c r="F37" s="21">
        <v>7624</v>
      </c>
      <c r="G37" s="21">
        <v>7365</v>
      </c>
      <c r="H37" s="21">
        <v>8362</v>
      </c>
      <c r="I37" s="21">
        <v>7875</v>
      </c>
      <c r="J37" s="21">
        <v>6770</v>
      </c>
      <c r="K37" s="21">
        <v>8162</v>
      </c>
      <c r="L37" s="21">
        <v>8557</v>
      </c>
      <c r="M37" s="21">
        <v>8461</v>
      </c>
      <c r="N37" s="24">
        <v>7596</v>
      </c>
      <c r="O37" s="203">
        <v>93080</v>
      </c>
      <c r="P37" s="203">
        <v>77023</v>
      </c>
      <c r="Q37" s="18"/>
    </row>
    <row r="38" spans="1:18" ht="12.75" customHeight="1" thickBot="1" x14ac:dyDescent="0.25">
      <c r="A38" s="104"/>
      <c r="B38" s="190" t="s">
        <v>0</v>
      </c>
      <c r="C38" s="15">
        <v>108.24574389341228</v>
      </c>
      <c r="D38" s="15">
        <v>111.22855181880576</v>
      </c>
      <c r="E38" s="15">
        <v>99.371069182389931</v>
      </c>
      <c r="F38" s="15">
        <v>106.34837355718783</v>
      </c>
      <c r="G38" s="15">
        <v>110.10183299389003</v>
      </c>
      <c r="H38" s="15">
        <v>101.31547476680221</v>
      </c>
      <c r="I38" s="15">
        <v>90.095238095238102</v>
      </c>
      <c r="J38" s="15">
        <v>113.30871491875922</v>
      </c>
      <c r="K38" s="15">
        <v>102.58515069835825</v>
      </c>
      <c r="L38" s="15">
        <v>94.635970550426549</v>
      </c>
      <c r="M38" s="15"/>
      <c r="N38" s="15"/>
      <c r="O38" s="16"/>
      <c r="P38" s="16">
        <v>103.28992638562507</v>
      </c>
      <c r="Q38" s="18"/>
    </row>
    <row r="39" spans="1:18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119"/>
      <c r="I39" s="120"/>
      <c r="J39" s="121"/>
      <c r="K39" s="119"/>
      <c r="L39" s="119"/>
      <c r="M39" s="119"/>
      <c r="N39" s="119"/>
      <c r="O39" s="119"/>
    </row>
    <row r="40" spans="1:18" ht="12.75" customHeight="1" x14ac:dyDescent="0.2">
      <c r="A40" s="59" t="s">
        <v>178</v>
      </c>
      <c r="B40" s="3"/>
      <c r="C40" s="3"/>
      <c r="D40" s="3"/>
      <c r="E40" s="3"/>
      <c r="F40" s="3"/>
      <c r="G40" s="3"/>
      <c r="M40" s="3"/>
      <c r="N40" s="3"/>
      <c r="O40" s="3"/>
      <c r="P40" s="54" t="s">
        <v>70</v>
      </c>
      <c r="Q40" s="123"/>
    </row>
    <row r="41" spans="1:18" ht="12.75" customHeight="1" x14ac:dyDescent="0.2"/>
    <row r="42" spans="1:18" ht="12.75" customHeight="1" x14ac:dyDescent="0.2"/>
    <row r="52" spans="1:13" x14ac:dyDescent="0.2"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x14ac:dyDescent="0.2">
      <c r="A53" s="111"/>
      <c r="B53" s="126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x14ac:dyDescent="0.2">
      <c r="A54" s="111"/>
      <c r="B54" s="126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x14ac:dyDescent="0.2">
      <c r="A55" s="111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</sheetData>
  <mergeCells count="2">
    <mergeCell ref="A3:P3"/>
    <mergeCell ref="A2:P2"/>
  </mergeCells>
  <phoneticPr fontId="0" type="noConversion"/>
  <hyperlinks>
    <hyperlink ref="A1" location="contents!A1" display="contents"/>
  </hyperlinks>
  <pageMargins left="0.78740157480314965" right="0.78740157480314965" top="0.83" bottom="0.23622047244094491" header="0.39370078740157483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5" workbookViewId="0">
      <selection activeCell="AC26" sqref="AC26"/>
    </sheetView>
  </sheetViews>
  <sheetFormatPr defaultRowHeight="12.75" x14ac:dyDescent="0.2"/>
  <cols>
    <col min="1" max="1" width="24.85546875" customWidth="1"/>
    <col min="2" max="2" width="8.7109375" customWidth="1"/>
    <col min="3" max="13" width="7.85546875" customWidth="1"/>
    <col min="14" max="14" width="8.5703125" style="449" bestFit="1" customWidth="1"/>
    <col min="15" max="15" width="8.85546875" customWidth="1"/>
  </cols>
  <sheetData>
    <row r="1" spans="1:15" ht="14.25" x14ac:dyDescent="0.2">
      <c r="A1" s="350" t="s">
        <v>134</v>
      </c>
    </row>
    <row r="2" spans="1:15" ht="27" customHeight="1" x14ac:dyDescent="0.2">
      <c r="A2" s="754" t="s">
        <v>190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1:15" x14ac:dyDescent="0.2">
      <c r="A3" s="762" t="s">
        <v>191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</row>
    <row r="4" spans="1:15" x14ac:dyDescent="0.2">
      <c r="A4" s="45"/>
      <c r="B4" s="29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0"/>
      <c r="O4" s="45"/>
    </row>
    <row r="5" spans="1:15" ht="16.5" thickBot="1" x14ac:dyDescent="0.3">
      <c r="A5" s="75"/>
      <c r="B5" s="297"/>
      <c r="C5" s="42"/>
      <c r="D5" s="42"/>
      <c r="E5" s="76"/>
      <c r="F5" s="298"/>
      <c r="G5" s="76"/>
      <c r="H5" s="76"/>
      <c r="I5" s="76"/>
      <c r="J5" s="42"/>
      <c r="K5" s="42"/>
      <c r="L5" s="42"/>
      <c r="M5" s="42"/>
      <c r="N5" s="299" t="s">
        <v>116</v>
      </c>
    </row>
    <row r="6" spans="1:15" ht="22.5" customHeight="1" thickBot="1" x14ac:dyDescent="0.25">
      <c r="A6" s="300"/>
      <c r="B6" s="301">
        <v>2016</v>
      </c>
      <c r="C6" s="302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0" t="s">
        <v>11</v>
      </c>
      <c r="J6" s="80" t="s">
        <v>12</v>
      </c>
      <c r="K6" s="80" t="s">
        <v>13</v>
      </c>
      <c r="L6" s="80" t="s">
        <v>14</v>
      </c>
      <c r="M6" s="80" t="s">
        <v>15</v>
      </c>
      <c r="N6" s="516" t="s">
        <v>16</v>
      </c>
      <c r="O6" s="82" t="s">
        <v>198</v>
      </c>
    </row>
    <row r="7" spans="1:15" ht="3.75" customHeight="1" thickBot="1" x14ac:dyDescent="0.25">
      <c r="A7" s="303"/>
      <c r="B7" s="304"/>
      <c r="C7" s="305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517"/>
      <c r="O7" s="117"/>
    </row>
    <row r="8" spans="1:15" x14ac:dyDescent="0.2">
      <c r="A8" s="764" t="s">
        <v>143</v>
      </c>
      <c r="B8" s="355" t="s">
        <v>97</v>
      </c>
      <c r="C8" s="17">
        <v>318482</v>
      </c>
      <c r="D8" s="17">
        <v>333171</v>
      </c>
      <c r="E8" s="17">
        <v>350933</v>
      </c>
      <c r="F8" s="17">
        <v>341190</v>
      </c>
      <c r="G8" s="17">
        <v>328286</v>
      </c>
      <c r="H8" s="17">
        <v>349080</v>
      </c>
      <c r="I8" s="17">
        <v>278421</v>
      </c>
      <c r="J8" s="17">
        <v>310859</v>
      </c>
      <c r="K8" s="17">
        <v>350398</v>
      </c>
      <c r="L8" s="17">
        <v>341342</v>
      </c>
      <c r="M8" s="17"/>
      <c r="N8" s="17"/>
      <c r="O8" s="208">
        <v>3302163</v>
      </c>
    </row>
    <row r="9" spans="1:15" x14ac:dyDescent="0.2">
      <c r="A9" s="765"/>
      <c r="B9" s="355" t="s">
        <v>98</v>
      </c>
      <c r="C9" s="17">
        <v>267635</v>
      </c>
      <c r="D9" s="17">
        <v>287871</v>
      </c>
      <c r="E9" s="17">
        <v>299059</v>
      </c>
      <c r="F9" s="17">
        <v>287786</v>
      </c>
      <c r="G9" s="17">
        <v>286760</v>
      </c>
      <c r="H9" s="17">
        <v>302126</v>
      </c>
      <c r="I9" s="17">
        <v>252490</v>
      </c>
      <c r="J9" s="17">
        <v>277358</v>
      </c>
      <c r="K9" s="17">
        <v>302614</v>
      </c>
      <c r="L9" s="17">
        <v>293921</v>
      </c>
      <c r="M9" s="17"/>
      <c r="N9" s="17"/>
      <c r="O9" s="203">
        <v>2857620</v>
      </c>
    </row>
    <row r="10" spans="1:15" x14ac:dyDescent="0.2">
      <c r="A10" s="765"/>
      <c r="B10" s="307" t="s">
        <v>96</v>
      </c>
      <c r="C10" s="360">
        <v>586117</v>
      </c>
      <c r="D10" s="360">
        <v>621042</v>
      </c>
      <c r="E10" s="360">
        <v>649992</v>
      </c>
      <c r="F10" s="360">
        <v>628976</v>
      </c>
      <c r="G10" s="360">
        <v>615046</v>
      </c>
      <c r="H10" s="360">
        <v>651206</v>
      </c>
      <c r="I10" s="360">
        <v>530911</v>
      </c>
      <c r="J10" s="360">
        <v>588217</v>
      </c>
      <c r="K10" s="360">
        <v>653012</v>
      </c>
      <c r="L10" s="360">
        <v>635263</v>
      </c>
      <c r="M10" s="360"/>
      <c r="N10" s="572"/>
      <c r="O10" s="573">
        <v>6159783</v>
      </c>
    </row>
    <row r="11" spans="1:15" ht="13.5" thickBot="1" x14ac:dyDescent="0.25">
      <c r="A11" s="766"/>
      <c r="B11" s="308" t="s">
        <v>99</v>
      </c>
      <c r="C11" s="361">
        <v>50847</v>
      </c>
      <c r="D11" s="361">
        <v>45300</v>
      </c>
      <c r="E11" s="361">
        <v>51874</v>
      </c>
      <c r="F11" s="361">
        <v>53404</v>
      </c>
      <c r="G11" s="361">
        <v>41526</v>
      </c>
      <c r="H11" s="361">
        <v>46954</v>
      </c>
      <c r="I11" s="361">
        <v>25931</v>
      </c>
      <c r="J11" s="361">
        <v>33501</v>
      </c>
      <c r="K11" s="361">
        <v>47784</v>
      </c>
      <c r="L11" s="361">
        <v>47421</v>
      </c>
      <c r="M11" s="361"/>
      <c r="N11" s="574"/>
      <c r="O11" s="575">
        <v>444543</v>
      </c>
    </row>
    <row r="12" spans="1:15" ht="5.25" customHeight="1" thickTop="1" x14ac:dyDescent="0.2">
      <c r="A12" s="86"/>
      <c r="B12" s="309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3"/>
      <c r="O12" s="363"/>
    </row>
    <row r="13" spans="1:15" ht="36.75" customHeight="1" thickBot="1" x14ac:dyDescent="0.25">
      <c r="A13" s="310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</row>
    <row r="14" spans="1:15" x14ac:dyDescent="0.2">
      <c r="A14" s="313"/>
      <c r="B14" s="356" t="s">
        <v>97</v>
      </c>
      <c r="C14" s="314">
        <v>293801</v>
      </c>
      <c r="D14" s="314">
        <v>306182</v>
      </c>
      <c r="E14" s="314">
        <v>319969</v>
      </c>
      <c r="F14" s="314">
        <v>312455</v>
      </c>
      <c r="G14" s="314">
        <v>299250</v>
      </c>
      <c r="H14" s="314">
        <v>318367</v>
      </c>
      <c r="I14" s="314">
        <v>252681</v>
      </c>
      <c r="J14" s="314">
        <v>280884</v>
      </c>
      <c r="K14" s="314">
        <v>318175</v>
      </c>
      <c r="L14" s="314">
        <v>310280</v>
      </c>
      <c r="M14" s="314"/>
      <c r="N14" s="314"/>
      <c r="O14" s="576">
        <v>3012043</v>
      </c>
    </row>
    <row r="15" spans="1:15" x14ac:dyDescent="0.2">
      <c r="A15" s="351" t="s">
        <v>137</v>
      </c>
      <c r="B15" s="355" t="s">
        <v>98</v>
      </c>
      <c r="C15" s="17">
        <v>195567</v>
      </c>
      <c r="D15" s="17">
        <v>217684</v>
      </c>
      <c r="E15" s="17">
        <v>220801</v>
      </c>
      <c r="F15" s="17">
        <v>217428</v>
      </c>
      <c r="G15" s="17">
        <v>216880</v>
      </c>
      <c r="H15" s="17">
        <v>226342</v>
      </c>
      <c r="I15" s="17">
        <v>189930</v>
      </c>
      <c r="J15" s="17">
        <v>204673</v>
      </c>
      <c r="K15" s="17">
        <v>226539</v>
      </c>
      <c r="L15" s="17">
        <v>218008</v>
      </c>
      <c r="M15" s="17"/>
      <c r="N15" s="17"/>
      <c r="O15" s="577">
        <v>2133852</v>
      </c>
    </row>
    <row r="16" spans="1:15" x14ac:dyDescent="0.2">
      <c r="A16" s="351" t="s">
        <v>138</v>
      </c>
      <c r="B16" s="307" t="s">
        <v>96</v>
      </c>
      <c r="C16" s="360">
        <v>489368</v>
      </c>
      <c r="D16" s="360">
        <v>523866</v>
      </c>
      <c r="E16" s="360">
        <v>540770</v>
      </c>
      <c r="F16" s="360">
        <v>529883</v>
      </c>
      <c r="G16" s="360">
        <v>516130</v>
      </c>
      <c r="H16" s="360">
        <v>544709</v>
      </c>
      <c r="I16" s="360">
        <v>442611</v>
      </c>
      <c r="J16" s="360">
        <v>485557</v>
      </c>
      <c r="K16" s="360">
        <v>544714</v>
      </c>
      <c r="L16" s="360">
        <v>528288</v>
      </c>
      <c r="M16" s="360"/>
      <c r="N16" s="572"/>
      <c r="O16" s="578">
        <v>5145895</v>
      </c>
    </row>
    <row r="17" spans="1:15" ht="13.5" thickBot="1" x14ac:dyDescent="0.25">
      <c r="A17" s="315"/>
      <c r="B17" s="316" t="s">
        <v>99</v>
      </c>
      <c r="C17" s="361">
        <v>98234</v>
      </c>
      <c r="D17" s="361">
        <v>88498</v>
      </c>
      <c r="E17" s="361">
        <v>99168</v>
      </c>
      <c r="F17" s="361">
        <v>95027</v>
      </c>
      <c r="G17" s="361">
        <v>82370</v>
      </c>
      <c r="H17" s="361">
        <v>92025</v>
      </c>
      <c r="I17" s="361">
        <v>62751</v>
      </c>
      <c r="J17" s="361">
        <v>76211</v>
      </c>
      <c r="K17" s="361">
        <v>91636</v>
      </c>
      <c r="L17" s="361">
        <v>92272</v>
      </c>
      <c r="M17" s="361"/>
      <c r="N17" s="574"/>
      <c r="O17" s="575">
        <v>878191</v>
      </c>
    </row>
    <row r="18" spans="1:15" ht="12.75" customHeight="1" thickTop="1" x14ac:dyDescent="0.2">
      <c r="A18" s="317"/>
      <c r="B18" s="318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579"/>
      <c r="O18" s="580"/>
    </row>
    <row r="19" spans="1:15" x14ac:dyDescent="0.2">
      <c r="A19" s="763" t="s">
        <v>177</v>
      </c>
      <c r="B19" s="355" t="s">
        <v>97</v>
      </c>
      <c r="C19" s="17">
        <v>271257</v>
      </c>
      <c r="D19" s="17">
        <v>281747</v>
      </c>
      <c r="E19" s="17">
        <v>294394</v>
      </c>
      <c r="F19" s="17">
        <v>287532</v>
      </c>
      <c r="G19" s="17">
        <v>274480</v>
      </c>
      <c r="H19" s="17">
        <v>293029</v>
      </c>
      <c r="I19" s="17">
        <v>232078</v>
      </c>
      <c r="J19" s="17">
        <v>257276</v>
      </c>
      <c r="K19" s="17">
        <v>291686</v>
      </c>
      <c r="L19" s="17">
        <v>284917</v>
      </c>
      <c r="M19" s="17"/>
      <c r="N19" s="17"/>
      <c r="O19" s="203">
        <v>2768396</v>
      </c>
    </row>
    <row r="20" spans="1:15" x14ac:dyDescent="0.2">
      <c r="A20" s="756"/>
      <c r="B20" s="355" t="s">
        <v>98</v>
      </c>
      <c r="C20" s="17">
        <v>175755</v>
      </c>
      <c r="D20" s="17">
        <v>198985</v>
      </c>
      <c r="E20" s="17">
        <v>200590</v>
      </c>
      <c r="F20" s="194">
        <v>196506</v>
      </c>
      <c r="G20" s="17">
        <v>195854</v>
      </c>
      <c r="H20" s="17">
        <v>204454</v>
      </c>
      <c r="I20" s="17">
        <v>171516</v>
      </c>
      <c r="J20" s="17">
        <v>184803</v>
      </c>
      <c r="K20" s="17">
        <v>205821</v>
      </c>
      <c r="L20" s="17">
        <v>197417</v>
      </c>
      <c r="M20" s="17"/>
      <c r="N20" s="17"/>
      <c r="O20" s="577">
        <v>1931702</v>
      </c>
    </row>
    <row r="21" spans="1:15" x14ac:dyDescent="0.2">
      <c r="A21" s="756"/>
      <c r="B21" s="307" t="s">
        <v>96</v>
      </c>
      <c r="C21" s="360">
        <v>447012</v>
      </c>
      <c r="D21" s="360">
        <v>480732</v>
      </c>
      <c r="E21" s="360">
        <v>494984</v>
      </c>
      <c r="F21" s="360">
        <v>484038</v>
      </c>
      <c r="G21" s="360">
        <v>470334</v>
      </c>
      <c r="H21" s="360">
        <v>497483</v>
      </c>
      <c r="I21" s="360">
        <v>403594</v>
      </c>
      <c r="J21" s="360">
        <v>442079</v>
      </c>
      <c r="K21" s="360">
        <v>497507</v>
      </c>
      <c r="L21" s="360">
        <v>482334</v>
      </c>
      <c r="M21" s="360"/>
      <c r="N21" s="572"/>
      <c r="O21" s="578">
        <v>4700098</v>
      </c>
    </row>
    <row r="22" spans="1:15" x14ac:dyDescent="0.2">
      <c r="A22" s="757"/>
      <c r="B22" s="319" t="s">
        <v>99</v>
      </c>
      <c r="C22" s="366">
        <v>95502</v>
      </c>
      <c r="D22" s="366">
        <v>82762</v>
      </c>
      <c r="E22" s="366">
        <v>93804</v>
      </c>
      <c r="F22" s="366">
        <v>91026</v>
      </c>
      <c r="G22" s="366">
        <v>78626</v>
      </c>
      <c r="H22" s="366">
        <v>88575</v>
      </c>
      <c r="I22" s="366">
        <v>60562</v>
      </c>
      <c r="J22" s="366">
        <v>72473</v>
      </c>
      <c r="K22" s="366">
        <v>85865</v>
      </c>
      <c r="L22" s="366">
        <v>87500</v>
      </c>
      <c r="M22" s="366"/>
      <c r="N22" s="581"/>
      <c r="O22" s="578">
        <v>836694</v>
      </c>
    </row>
    <row r="23" spans="1:15" x14ac:dyDescent="0.2">
      <c r="A23" s="320"/>
      <c r="B23" s="321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582"/>
    </row>
    <row r="24" spans="1:15" x14ac:dyDescent="0.2">
      <c r="A24" s="763" t="s">
        <v>48</v>
      </c>
      <c r="B24" s="355" t="s">
        <v>97</v>
      </c>
      <c r="C24" s="17">
        <v>5875</v>
      </c>
      <c r="D24" s="17">
        <v>6260</v>
      </c>
      <c r="E24" s="17">
        <v>6524</v>
      </c>
      <c r="F24" s="17">
        <v>6506</v>
      </c>
      <c r="G24" s="17">
        <v>6191</v>
      </c>
      <c r="H24" s="17">
        <v>6505</v>
      </c>
      <c r="I24" s="17">
        <v>5047</v>
      </c>
      <c r="J24" s="17">
        <v>6814</v>
      </c>
      <c r="K24" s="17">
        <v>7288</v>
      </c>
      <c r="L24" s="17">
        <v>6519</v>
      </c>
      <c r="M24" s="17"/>
      <c r="N24" s="17"/>
      <c r="O24" s="203">
        <v>63528</v>
      </c>
    </row>
    <row r="25" spans="1:15" x14ac:dyDescent="0.2">
      <c r="A25" s="756"/>
      <c r="B25" s="355" t="s">
        <v>98</v>
      </c>
      <c r="C25" s="17">
        <v>3068</v>
      </c>
      <c r="D25" s="17">
        <v>3182</v>
      </c>
      <c r="E25" s="17">
        <v>3415</v>
      </c>
      <c r="F25" s="194">
        <v>3814</v>
      </c>
      <c r="G25" s="17">
        <v>4103</v>
      </c>
      <c r="H25" s="17">
        <v>4888</v>
      </c>
      <c r="I25" s="17">
        <v>4782</v>
      </c>
      <c r="J25" s="17">
        <v>3709</v>
      </c>
      <c r="K25" s="17">
        <v>4593</v>
      </c>
      <c r="L25" s="17">
        <v>4458</v>
      </c>
      <c r="M25" s="17"/>
      <c r="N25" s="17"/>
      <c r="O25" s="203">
        <v>40012</v>
      </c>
    </row>
    <row r="26" spans="1:15" x14ac:dyDescent="0.2">
      <c r="A26" s="756"/>
      <c r="B26" s="307" t="s">
        <v>96</v>
      </c>
      <c r="C26" s="360">
        <v>8943</v>
      </c>
      <c r="D26" s="360">
        <v>9442</v>
      </c>
      <c r="E26" s="360">
        <v>9939</v>
      </c>
      <c r="F26" s="360">
        <v>10320</v>
      </c>
      <c r="G26" s="360">
        <v>10294</v>
      </c>
      <c r="H26" s="360">
        <v>11393</v>
      </c>
      <c r="I26" s="360">
        <v>9829</v>
      </c>
      <c r="J26" s="360">
        <v>10523</v>
      </c>
      <c r="K26" s="360">
        <v>11881</v>
      </c>
      <c r="L26" s="360">
        <v>10977</v>
      </c>
      <c r="M26" s="360"/>
      <c r="N26" s="572"/>
      <c r="O26" s="573">
        <v>103540</v>
      </c>
    </row>
    <row r="27" spans="1:15" x14ac:dyDescent="0.2">
      <c r="A27" s="757"/>
      <c r="B27" s="319" t="s">
        <v>99</v>
      </c>
      <c r="C27" s="366">
        <v>2807</v>
      </c>
      <c r="D27" s="366">
        <v>3078</v>
      </c>
      <c r="E27" s="366">
        <v>3109</v>
      </c>
      <c r="F27" s="366">
        <v>2692</v>
      </c>
      <c r="G27" s="366">
        <v>2088</v>
      </c>
      <c r="H27" s="366">
        <v>1617</v>
      </c>
      <c r="I27" s="366">
        <v>265</v>
      </c>
      <c r="J27" s="366">
        <v>3105</v>
      </c>
      <c r="K27" s="366">
        <v>2695</v>
      </c>
      <c r="L27" s="366">
        <v>2061</v>
      </c>
      <c r="M27" s="366"/>
      <c r="N27" s="581"/>
      <c r="O27" s="578">
        <v>23516</v>
      </c>
    </row>
    <row r="28" spans="1:15" x14ac:dyDescent="0.2">
      <c r="A28" s="320"/>
      <c r="B28" s="321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582"/>
    </row>
    <row r="29" spans="1:15" x14ac:dyDescent="0.2">
      <c r="A29" s="90"/>
      <c r="B29" s="355" t="s">
        <v>97</v>
      </c>
      <c r="C29" s="17">
        <v>16669</v>
      </c>
      <c r="D29" s="17">
        <v>18175</v>
      </c>
      <c r="E29" s="17">
        <v>19051</v>
      </c>
      <c r="F29" s="17">
        <v>18417</v>
      </c>
      <c r="G29" s="17">
        <v>18579</v>
      </c>
      <c r="H29" s="17">
        <v>18833</v>
      </c>
      <c r="I29" s="17">
        <v>15556</v>
      </c>
      <c r="J29" s="17">
        <v>16794</v>
      </c>
      <c r="K29" s="17">
        <v>19201</v>
      </c>
      <c r="L29" s="17">
        <v>18844</v>
      </c>
      <c r="M29" s="17"/>
      <c r="N29" s="17"/>
      <c r="O29" s="203">
        <v>180119</v>
      </c>
    </row>
    <row r="30" spans="1:15" x14ac:dyDescent="0.2">
      <c r="A30" s="352" t="s">
        <v>139</v>
      </c>
      <c r="B30" s="355" t="s">
        <v>98</v>
      </c>
      <c r="C30" s="17">
        <v>16744</v>
      </c>
      <c r="D30" s="17">
        <v>15517</v>
      </c>
      <c r="E30" s="17">
        <v>16796</v>
      </c>
      <c r="F30" s="194">
        <v>17108</v>
      </c>
      <c r="G30" s="17">
        <v>16923</v>
      </c>
      <c r="H30" s="17">
        <v>17000</v>
      </c>
      <c r="I30" s="17">
        <v>13632</v>
      </c>
      <c r="J30" s="17">
        <v>16161</v>
      </c>
      <c r="K30" s="17">
        <v>16125</v>
      </c>
      <c r="L30" s="17">
        <v>16133</v>
      </c>
      <c r="M30" s="17"/>
      <c r="N30" s="17"/>
      <c r="O30" s="203">
        <v>162138</v>
      </c>
    </row>
    <row r="31" spans="1:15" x14ac:dyDescent="0.2">
      <c r="A31" s="352" t="s">
        <v>88</v>
      </c>
      <c r="B31" s="307" t="s">
        <v>96</v>
      </c>
      <c r="C31" s="360">
        <v>33413</v>
      </c>
      <c r="D31" s="360">
        <v>33692</v>
      </c>
      <c r="E31" s="360">
        <v>35847</v>
      </c>
      <c r="F31" s="360">
        <v>35525</v>
      </c>
      <c r="G31" s="360">
        <v>35502</v>
      </c>
      <c r="H31" s="360">
        <v>35833</v>
      </c>
      <c r="I31" s="360">
        <v>29188</v>
      </c>
      <c r="J31" s="360">
        <v>32955</v>
      </c>
      <c r="K31" s="360">
        <v>35326</v>
      </c>
      <c r="L31" s="360">
        <v>34977</v>
      </c>
      <c r="M31" s="360"/>
      <c r="N31" s="572"/>
      <c r="O31" s="573">
        <v>342257</v>
      </c>
    </row>
    <row r="32" spans="1:15" ht="13.5" thickBot="1" x14ac:dyDescent="0.25">
      <c r="A32" s="322"/>
      <c r="B32" s="319" t="s">
        <v>99</v>
      </c>
      <c r="C32" s="366">
        <v>-75</v>
      </c>
      <c r="D32" s="366">
        <v>2658</v>
      </c>
      <c r="E32" s="366">
        <v>2255</v>
      </c>
      <c r="F32" s="366">
        <v>1309</v>
      </c>
      <c r="G32" s="366">
        <v>1656</v>
      </c>
      <c r="H32" s="366">
        <v>1833</v>
      </c>
      <c r="I32" s="366">
        <v>1924</v>
      </c>
      <c r="J32" s="366">
        <v>633</v>
      </c>
      <c r="K32" s="366">
        <v>3076</v>
      </c>
      <c r="L32" s="366">
        <v>2711</v>
      </c>
      <c r="M32" s="366"/>
      <c r="N32" s="581"/>
      <c r="O32" s="583">
        <v>17981</v>
      </c>
    </row>
    <row r="33" spans="1:15" ht="13.5" thickBot="1" x14ac:dyDescent="0.25">
      <c r="A33" s="323"/>
      <c r="B33" s="324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12"/>
    </row>
    <row r="34" spans="1:15" x14ac:dyDescent="0.2">
      <c r="A34" s="755" t="s">
        <v>49</v>
      </c>
      <c r="B34" s="357" t="s">
        <v>97</v>
      </c>
      <c r="C34" s="214">
        <v>12841</v>
      </c>
      <c r="D34" s="214">
        <v>13164</v>
      </c>
      <c r="E34" s="214">
        <v>16016</v>
      </c>
      <c r="F34" s="214">
        <v>13600</v>
      </c>
      <c r="G34" s="214">
        <v>13925</v>
      </c>
      <c r="H34" s="214">
        <v>14423</v>
      </c>
      <c r="I34" s="214">
        <v>11792</v>
      </c>
      <c r="J34" s="214">
        <v>13368</v>
      </c>
      <c r="K34" s="214">
        <v>14939</v>
      </c>
      <c r="L34" s="214">
        <v>14003</v>
      </c>
      <c r="M34" s="214"/>
      <c r="N34" s="214"/>
      <c r="O34" s="208">
        <v>138070</v>
      </c>
    </row>
    <row r="35" spans="1:15" x14ac:dyDescent="0.2">
      <c r="A35" s="756"/>
      <c r="B35" s="355" t="s">
        <v>98</v>
      </c>
      <c r="C35" s="17">
        <v>22401</v>
      </c>
      <c r="D35" s="17">
        <v>21978</v>
      </c>
      <c r="E35" s="17">
        <v>24670</v>
      </c>
      <c r="F35" s="194">
        <v>23106</v>
      </c>
      <c r="G35" s="17">
        <v>23139</v>
      </c>
      <c r="H35" s="17">
        <v>24356</v>
      </c>
      <c r="I35" s="17">
        <v>20094</v>
      </c>
      <c r="J35" s="17">
        <v>23830</v>
      </c>
      <c r="K35" s="17">
        <v>22026</v>
      </c>
      <c r="L35" s="17">
        <v>22405</v>
      </c>
      <c r="M35" s="17"/>
      <c r="N35" s="17"/>
      <c r="O35" s="577">
        <v>228005</v>
      </c>
    </row>
    <row r="36" spans="1:15" x14ac:dyDescent="0.2">
      <c r="A36" s="756"/>
      <c r="B36" s="307" t="s">
        <v>96</v>
      </c>
      <c r="C36" s="360">
        <v>35242</v>
      </c>
      <c r="D36" s="360">
        <v>35142</v>
      </c>
      <c r="E36" s="360">
        <v>40686</v>
      </c>
      <c r="F36" s="360">
        <v>36706</v>
      </c>
      <c r="G36" s="360">
        <v>37064</v>
      </c>
      <c r="H36" s="360">
        <v>38779</v>
      </c>
      <c r="I36" s="360">
        <v>31886</v>
      </c>
      <c r="J36" s="360">
        <v>37198</v>
      </c>
      <c r="K36" s="360">
        <v>36965</v>
      </c>
      <c r="L36" s="360">
        <v>36408</v>
      </c>
      <c r="M36" s="360"/>
      <c r="N36" s="572"/>
      <c r="O36" s="573">
        <v>366075</v>
      </c>
    </row>
    <row r="37" spans="1:15" x14ac:dyDescent="0.2">
      <c r="A37" s="757"/>
      <c r="B37" s="319" t="s">
        <v>99</v>
      </c>
      <c r="C37" s="366">
        <v>-9560</v>
      </c>
      <c r="D37" s="366">
        <v>-8814</v>
      </c>
      <c r="E37" s="366">
        <v>-8654</v>
      </c>
      <c r="F37" s="366">
        <v>-9506</v>
      </c>
      <c r="G37" s="366">
        <v>-9214</v>
      </c>
      <c r="H37" s="366">
        <v>-9933</v>
      </c>
      <c r="I37" s="366">
        <v>-8302</v>
      </c>
      <c r="J37" s="366">
        <v>-10462</v>
      </c>
      <c r="K37" s="366">
        <v>-7087</v>
      </c>
      <c r="L37" s="366">
        <v>-8402</v>
      </c>
      <c r="M37" s="366"/>
      <c r="N37" s="581"/>
      <c r="O37" s="578">
        <v>-89935</v>
      </c>
    </row>
    <row r="38" spans="1:15" x14ac:dyDescent="0.2">
      <c r="A38" s="326"/>
      <c r="B38" s="327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584"/>
    </row>
    <row r="39" spans="1:15" x14ac:dyDescent="0.2">
      <c r="A39" s="98"/>
      <c r="B39" s="357" t="s">
        <v>97</v>
      </c>
      <c r="C39" s="214">
        <v>1744</v>
      </c>
      <c r="D39" s="214">
        <v>1837</v>
      </c>
      <c r="E39" s="214">
        <v>2123</v>
      </c>
      <c r="F39" s="214">
        <v>1849</v>
      </c>
      <c r="G39" s="214">
        <v>1904</v>
      </c>
      <c r="H39" s="214">
        <v>2080</v>
      </c>
      <c r="I39" s="214">
        <v>1577</v>
      </c>
      <c r="J39" s="214">
        <v>2067</v>
      </c>
      <c r="K39" s="214">
        <v>1882</v>
      </c>
      <c r="L39" s="214">
        <v>1786</v>
      </c>
      <c r="M39" s="214"/>
      <c r="N39" s="214"/>
      <c r="O39" s="203">
        <v>18850</v>
      </c>
    </row>
    <row r="40" spans="1:15" x14ac:dyDescent="0.2">
      <c r="A40" s="351" t="s">
        <v>174</v>
      </c>
      <c r="B40" s="355" t="s">
        <v>98</v>
      </c>
      <c r="C40" s="17">
        <v>1226</v>
      </c>
      <c r="D40" s="17">
        <v>1327</v>
      </c>
      <c r="E40" s="17">
        <v>1379</v>
      </c>
      <c r="F40" s="194">
        <v>1450</v>
      </c>
      <c r="G40" s="17">
        <v>1424</v>
      </c>
      <c r="H40" s="17">
        <v>1948</v>
      </c>
      <c r="I40" s="17">
        <v>1970</v>
      </c>
      <c r="J40" s="17">
        <v>1689</v>
      </c>
      <c r="K40" s="17">
        <v>2080</v>
      </c>
      <c r="L40" s="17">
        <v>2104</v>
      </c>
      <c r="M40" s="17"/>
      <c r="N40" s="17"/>
      <c r="O40" s="577">
        <v>16597</v>
      </c>
    </row>
    <row r="41" spans="1:15" x14ac:dyDescent="0.2">
      <c r="A41" s="351" t="s">
        <v>140</v>
      </c>
      <c r="B41" s="307" t="s">
        <v>96</v>
      </c>
      <c r="C41" s="360">
        <v>2970</v>
      </c>
      <c r="D41" s="360">
        <v>3164</v>
      </c>
      <c r="E41" s="360">
        <v>3502</v>
      </c>
      <c r="F41" s="360">
        <v>3299</v>
      </c>
      <c r="G41" s="360">
        <v>3328</v>
      </c>
      <c r="H41" s="360">
        <v>4028</v>
      </c>
      <c r="I41" s="360">
        <v>3547</v>
      </c>
      <c r="J41" s="360">
        <v>3756</v>
      </c>
      <c r="K41" s="360">
        <v>3962</v>
      </c>
      <c r="L41" s="360">
        <v>3890</v>
      </c>
      <c r="M41" s="360"/>
      <c r="N41" s="572"/>
      <c r="O41" s="578">
        <v>35447</v>
      </c>
    </row>
    <row r="42" spans="1:15" x14ac:dyDescent="0.2">
      <c r="A42" s="328"/>
      <c r="B42" s="319" t="s">
        <v>99</v>
      </c>
      <c r="C42" s="366">
        <v>518</v>
      </c>
      <c r="D42" s="366">
        <v>510</v>
      </c>
      <c r="E42" s="366">
        <v>744</v>
      </c>
      <c r="F42" s="366">
        <v>399</v>
      </c>
      <c r="G42" s="366">
        <v>480</v>
      </c>
      <c r="H42" s="366">
        <v>132</v>
      </c>
      <c r="I42" s="366">
        <v>-393</v>
      </c>
      <c r="J42" s="366">
        <v>378</v>
      </c>
      <c r="K42" s="366">
        <v>-198</v>
      </c>
      <c r="L42" s="366">
        <v>-318</v>
      </c>
      <c r="M42" s="366"/>
      <c r="N42" s="581"/>
      <c r="O42" s="585">
        <v>2253</v>
      </c>
    </row>
    <row r="43" spans="1:15" x14ac:dyDescent="0.2">
      <c r="A43" s="83"/>
      <c r="B43" s="327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586"/>
    </row>
    <row r="44" spans="1:15" x14ac:dyDescent="0.2">
      <c r="A44" s="92"/>
      <c r="B44" s="357" t="s">
        <v>97</v>
      </c>
      <c r="C44" s="214">
        <v>6590</v>
      </c>
      <c r="D44" s="214">
        <v>7989</v>
      </c>
      <c r="E44" s="214">
        <v>8511</v>
      </c>
      <c r="F44" s="214">
        <v>9137</v>
      </c>
      <c r="G44" s="214">
        <v>8829</v>
      </c>
      <c r="H44" s="214">
        <v>9927</v>
      </c>
      <c r="I44" s="214">
        <v>8390</v>
      </c>
      <c r="J44" s="214">
        <v>10301</v>
      </c>
      <c r="K44" s="214">
        <v>10428</v>
      </c>
      <c r="L44" s="214">
        <v>10799</v>
      </c>
      <c r="M44" s="214"/>
      <c r="N44" s="214"/>
      <c r="O44" s="211">
        <v>90900</v>
      </c>
    </row>
    <row r="45" spans="1:15" x14ac:dyDescent="0.2">
      <c r="A45" s="353" t="s">
        <v>91</v>
      </c>
      <c r="B45" s="355" t="s">
        <v>98</v>
      </c>
      <c r="C45" s="17">
        <v>9971</v>
      </c>
      <c r="D45" s="17">
        <v>9004</v>
      </c>
      <c r="E45" s="17">
        <v>9080</v>
      </c>
      <c r="F45" s="194">
        <v>9546</v>
      </c>
      <c r="G45" s="17">
        <v>8982</v>
      </c>
      <c r="H45" s="17">
        <v>10249</v>
      </c>
      <c r="I45" s="17">
        <v>7070</v>
      </c>
      <c r="J45" s="17">
        <v>7757</v>
      </c>
      <c r="K45" s="17">
        <v>7818</v>
      </c>
      <c r="L45" s="17">
        <v>8953</v>
      </c>
      <c r="M45" s="17"/>
      <c r="N45" s="17"/>
      <c r="O45" s="203">
        <v>88431</v>
      </c>
    </row>
    <row r="46" spans="1:15" x14ac:dyDescent="0.2">
      <c r="A46" s="353" t="s">
        <v>141</v>
      </c>
      <c r="B46" s="307" t="s">
        <v>96</v>
      </c>
      <c r="C46" s="360">
        <v>16561</v>
      </c>
      <c r="D46" s="360">
        <v>16993</v>
      </c>
      <c r="E46" s="360">
        <v>17591</v>
      </c>
      <c r="F46" s="360">
        <v>18683</v>
      </c>
      <c r="G46" s="360">
        <v>17811</v>
      </c>
      <c r="H46" s="360">
        <v>20176</v>
      </c>
      <c r="I46" s="360">
        <v>15460</v>
      </c>
      <c r="J46" s="360">
        <v>18058</v>
      </c>
      <c r="K46" s="360">
        <v>18246</v>
      </c>
      <c r="L46" s="360">
        <v>19752</v>
      </c>
      <c r="M46" s="360"/>
      <c r="N46" s="572"/>
      <c r="O46" s="573">
        <v>179331</v>
      </c>
    </row>
    <row r="47" spans="1:15" x14ac:dyDescent="0.2">
      <c r="A47" s="94"/>
      <c r="B47" s="319" t="s">
        <v>99</v>
      </c>
      <c r="C47" s="366">
        <v>-3381</v>
      </c>
      <c r="D47" s="366">
        <v>-1015</v>
      </c>
      <c r="E47" s="366">
        <v>-569</v>
      </c>
      <c r="F47" s="366">
        <v>-409</v>
      </c>
      <c r="G47" s="366">
        <v>-153</v>
      </c>
      <c r="H47" s="366">
        <v>-322</v>
      </c>
      <c r="I47" s="366">
        <v>1320</v>
      </c>
      <c r="J47" s="366">
        <v>2544</v>
      </c>
      <c r="K47" s="366">
        <v>2610</v>
      </c>
      <c r="L47" s="366">
        <v>1846</v>
      </c>
      <c r="M47" s="366"/>
      <c r="N47" s="581"/>
      <c r="O47" s="585">
        <v>2469</v>
      </c>
    </row>
    <row r="48" spans="1:15" x14ac:dyDescent="0.2">
      <c r="A48" s="326"/>
      <c r="B48" s="327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584"/>
    </row>
    <row r="49" spans="1:15" x14ac:dyDescent="0.2">
      <c r="A49" s="755" t="s">
        <v>142</v>
      </c>
      <c r="B49" s="357" t="s">
        <v>97</v>
      </c>
      <c r="C49" s="214">
        <v>3396</v>
      </c>
      <c r="D49" s="214">
        <v>3874</v>
      </c>
      <c r="E49" s="214">
        <v>4189</v>
      </c>
      <c r="F49" s="214">
        <v>3994</v>
      </c>
      <c r="G49" s="214">
        <v>4205</v>
      </c>
      <c r="H49" s="214">
        <v>4076</v>
      </c>
      <c r="I49" s="214">
        <v>3770</v>
      </c>
      <c r="J49" s="214">
        <v>4010</v>
      </c>
      <c r="K49" s="214">
        <v>4765</v>
      </c>
      <c r="L49" s="214">
        <v>4231</v>
      </c>
      <c r="M49" s="214"/>
      <c r="N49" s="214"/>
      <c r="O49" s="211">
        <v>40510</v>
      </c>
    </row>
    <row r="50" spans="1:15" x14ac:dyDescent="0.2">
      <c r="A50" s="758"/>
      <c r="B50" s="355" t="s">
        <v>98</v>
      </c>
      <c r="C50" s="17">
        <v>36459</v>
      </c>
      <c r="D50" s="17">
        <v>35854</v>
      </c>
      <c r="E50" s="17">
        <v>41035</v>
      </c>
      <c r="F50" s="204">
        <v>34318</v>
      </c>
      <c r="G50" s="205">
        <v>34467</v>
      </c>
      <c r="H50" s="205">
        <v>37316</v>
      </c>
      <c r="I50" s="205">
        <v>31699</v>
      </c>
      <c r="J50" s="205">
        <v>37709</v>
      </c>
      <c r="K50" s="205">
        <v>42477</v>
      </c>
      <c r="L50" s="205">
        <v>40545</v>
      </c>
      <c r="M50" s="205"/>
      <c r="N50" s="95"/>
      <c r="O50" s="203">
        <v>371879</v>
      </c>
    </row>
    <row r="51" spans="1:15" x14ac:dyDescent="0.2">
      <c r="A51" s="758"/>
      <c r="B51" s="307" t="s">
        <v>96</v>
      </c>
      <c r="C51" s="360">
        <v>39855</v>
      </c>
      <c r="D51" s="360">
        <v>39728</v>
      </c>
      <c r="E51" s="360">
        <v>45224</v>
      </c>
      <c r="F51" s="360">
        <v>38312</v>
      </c>
      <c r="G51" s="360">
        <v>38672</v>
      </c>
      <c r="H51" s="360">
        <v>41392</v>
      </c>
      <c r="I51" s="360">
        <v>35469</v>
      </c>
      <c r="J51" s="360">
        <v>41719</v>
      </c>
      <c r="K51" s="360">
        <v>47242</v>
      </c>
      <c r="L51" s="360">
        <v>44776</v>
      </c>
      <c r="M51" s="360"/>
      <c r="N51" s="572"/>
      <c r="O51" s="573">
        <v>412389</v>
      </c>
    </row>
    <row r="52" spans="1:15" x14ac:dyDescent="0.2">
      <c r="A52" s="759"/>
      <c r="B52" s="319" t="s">
        <v>99</v>
      </c>
      <c r="C52" s="366">
        <v>-33063</v>
      </c>
      <c r="D52" s="366">
        <v>-31980</v>
      </c>
      <c r="E52" s="366">
        <v>-36846</v>
      </c>
      <c r="F52" s="366">
        <v>-30324</v>
      </c>
      <c r="G52" s="366">
        <v>-30262</v>
      </c>
      <c r="H52" s="366">
        <v>-33240</v>
      </c>
      <c r="I52" s="366">
        <v>-27929</v>
      </c>
      <c r="J52" s="366">
        <v>-33699</v>
      </c>
      <c r="K52" s="366">
        <v>-37712</v>
      </c>
      <c r="L52" s="366">
        <v>-36314</v>
      </c>
      <c r="M52" s="366"/>
      <c r="N52" s="581"/>
      <c r="O52" s="585">
        <v>-331369</v>
      </c>
    </row>
    <row r="53" spans="1:15" ht="13.5" customHeight="1" x14ac:dyDescent="0.2">
      <c r="A53" s="329"/>
      <c r="B53" s="327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584"/>
    </row>
    <row r="54" spans="1:15" x14ac:dyDescent="0.2">
      <c r="A54" s="755" t="s">
        <v>50</v>
      </c>
      <c r="B54" s="357" t="s">
        <v>97</v>
      </c>
      <c r="C54" s="214">
        <v>111</v>
      </c>
      <c r="D54" s="214">
        <v>126</v>
      </c>
      <c r="E54" s="214">
        <v>126</v>
      </c>
      <c r="F54" s="214">
        <v>155</v>
      </c>
      <c r="G54" s="214">
        <v>174</v>
      </c>
      <c r="H54" s="214">
        <v>208</v>
      </c>
      <c r="I54" s="214">
        <v>211</v>
      </c>
      <c r="J54" s="214">
        <v>228</v>
      </c>
      <c r="K54" s="214">
        <v>209</v>
      </c>
      <c r="L54" s="214">
        <v>243</v>
      </c>
      <c r="M54" s="214"/>
      <c r="N54" s="214"/>
      <c r="O54" s="211">
        <v>1790</v>
      </c>
    </row>
    <row r="55" spans="1:15" x14ac:dyDescent="0.2">
      <c r="A55" s="756"/>
      <c r="B55" s="355" t="s">
        <v>98</v>
      </c>
      <c r="C55" s="96">
        <v>2011</v>
      </c>
      <c r="D55" s="96">
        <v>2024</v>
      </c>
      <c r="E55" s="96">
        <v>2093</v>
      </c>
      <c r="F55" s="206">
        <v>1937</v>
      </c>
      <c r="G55" s="96">
        <v>1869</v>
      </c>
      <c r="H55" s="205">
        <v>1915</v>
      </c>
      <c r="I55" s="96">
        <v>1725</v>
      </c>
      <c r="J55" s="96">
        <v>1700</v>
      </c>
      <c r="K55" s="96">
        <v>1674</v>
      </c>
      <c r="L55" s="96">
        <v>1907</v>
      </c>
      <c r="M55" s="96"/>
      <c r="N55" s="17"/>
      <c r="O55" s="203">
        <v>18856</v>
      </c>
    </row>
    <row r="56" spans="1:15" x14ac:dyDescent="0.2">
      <c r="A56" s="756"/>
      <c r="B56" s="307" t="s">
        <v>96</v>
      </c>
      <c r="C56" s="360">
        <v>2122</v>
      </c>
      <c r="D56" s="360">
        <v>2150</v>
      </c>
      <c r="E56" s="360">
        <v>2219</v>
      </c>
      <c r="F56" s="360">
        <v>2092</v>
      </c>
      <c r="G56" s="360">
        <v>2043</v>
      </c>
      <c r="H56" s="360">
        <v>2123</v>
      </c>
      <c r="I56" s="360">
        <v>1936</v>
      </c>
      <c r="J56" s="360">
        <v>1928</v>
      </c>
      <c r="K56" s="360">
        <v>1883</v>
      </c>
      <c r="L56" s="360">
        <v>2150</v>
      </c>
      <c r="M56" s="360"/>
      <c r="N56" s="572"/>
      <c r="O56" s="573">
        <v>20646</v>
      </c>
    </row>
    <row r="57" spans="1:15" ht="13.5" thickBot="1" x14ac:dyDescent="0.25">
      <c r="A57" s="760"/>
      <c r="B57" s="330" t="s">
        <v>99</v>
      </c>
      <c r="C57" s="369">
        <v>-1900</v>
      </c>
      <c r="D57" s="369">
        <v>-1898</v>
      </c>
      <c r="E57" s="369">
        <v>-1967</v>
      </c>
      <c r="F57" s="369">
        <v>-1782</v>
      </c>
      <c r="G57" s="369">
        <v>-1695</v>
      </c>
      <c r="H57" s="369">
        <v>-1707</v>
      </c>
      <c r="I57" s="369">
        <v>-1514</v>
      </c>
      <c r="J57" s="369">
        <v>-1472</v>
      </c>
      <c r="K57" s="369">
        <v>-1465</v>
      </c>
      <c r="L57" s="369">
        <v>-1664</v>
      </c>
      <c r="M57" s="369"/>
      <c r="N57" s="587"/>
      <c r="O57" s="583">
        <v>-17066</v>
      </c>
    </row>
    <row r="58" spans="1:15" ht="23.25" customHeight="1" thickBot="1" x14ac:dyDescent="0.25">
      <c r="A58" s="331"/>
      <c r="B58" s="332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12"/>
    </row>
    <row r="59" spans="1:15" ht="13.5" thickTop="1" x14ac:dyDescent="0.2">
      <c r="A59" s="761" t="s">
        <v>93</v>
      </c>
      <c r="B59" s="358" t="s">
        <v>97</v>
      </c>
      <c r="C59" s="334">
        <v>287745</v>
      </c>
      <c r="D59" s="334">
        <v>299333</v>
      </c>
      <c r="E59" s="334">
        <v>311720</v>
      </c>
      <c r="F59" s="334">
        <v>304733</v>
      </c>
      <c r="G59" s="334">
        <v>292005</v>
      </c>
      <c r="H59" s="216">
        <v>310381</v>
      </c>
      <c r="I59" s="334">
        <v>246105</v>
      </c>
      <c r="J59" s="334">
        <v>273705</v>
      </c>
      <c r="K59" s="334">
        <v>309478</v>
      </c>
      <c r="L59" s="334">
        <v>302806</v>
      </c>
      <c r="M59" s="334"/>
      <c r="N59" s="334"/>
      <c r="O59" s="208">
        <v>2938011</v>
      </c>
    </row>
    <row r="60" spans="1:15" x14ac:dyDescent="0.2">
      <c r="A60" s="756"/>
      <c r="B60" s="355" t="s">
        <v>98</v>
      </c>
      <c r="C60" s="24">
        <v>197627</v>
      </c>
      <c r="D60" s="24">
        <v>219095</v>
      </c>
      <c r="E60" s="24">
        <v>222259</v>
      </c>
      <c r="F60" s="198">
        <v>219173</v>
      </c>
      <c r="G60" s="21">
        <v>219161</v>
      </c>
      <c r="H60" s="21">
        <v>229250</v>
      </c>
      <c r="I60" s="21">
        <v>191825</v>
      </c>
      <c r="J60" s="21">
        <v>207313</v>
      </c>
      <c r="K60" s="21">
        <v>226239</v>
      </c>
      <c r="L60" s="21">
        <v>218814</v>
      </c>
      <c r="M60" s="21"/>
      <c r="N60" s="209"/>
      <c r="O60" s="203">
        <v>2150755</v>
      </c>
    </row>
    <row r="61" spans="1:15" x14ac:dyDescent="0.2">
      <c r="A61" s="756"/>
      <c r="B61" s="307" t="s">
        <v>96</v>
      </c>
      <c r="C61" s="360">
        <v>485372</v>
      </c>
      <c r="D61" s="360">
        <v>518428</v>
      </c>
      <c r="E61" s="360">
        <v>533979</v>
      </c>
      <c r="F61" s="360">
        <v>523906</v>
      </c>
      <c r="G61" s="360">
        <v>511166</v>
      </c>
      <c r="H61" s="360">
        <v>539631</v>
      </c>
      <c r="I61" s="360">
        <v>437930</v>
      </c>
      <c r="J61" s="360">
        <v>481018</v>
      </c>
      <c r="K61" s="360">
        <v>535717</v>
      </c>
      <c r="L61" s="360">
        <v>521620</v>
      </c>
      <c r="M61" s="360"/>
      <c r="N61" s="572"/>
      <c r="O61" s="573">
        <v>5088766</v>
      </c>
    </row>
    <row r="62" spans="1:15" ht="13.5" thickBot="1" x14ac:dyDescent="0.25">
      <c r="A62" s="760"/>
      <c r="B62" s="335" t="s">
        <v>99</v>
      </c>
      <c r="C62" s="369">
        <v>90118</v>
      </c>
      <c r="D62" s="369">
        <v>80238</v>
      </c>
      <c r="E62" s="369">
        <v>89461</v>
      </c>
      <c r="F62" s="369">
        <v>85560</v>
      </c>
      <c r="G62" s="369">
        <v>72844</v>
      </c>
      <c r="H62" s="369">
        <v>81131</v>
      </c>
      <c r="I62" s="369">
        <v>54280</v>
      </c>
      <c r="J62" s="369">
        <v>66392</v>
      </c>
      <c r="K62" s="369">
        <v>83239</v>
      </c>
      <c r="L62" s="369">
        <v>83992</v>
      </c>
      <c r="M62" s="369"/>
      <c r="N62" s="587"/>
      <c r="O62" s="583">
        <v>787256</v>
      </c>
    </row>
    <row r="63" spans="1:15" x14ac:dyDescent="0.2">
      <c r="A63" s="336"/>
      <c r="B63" s="337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</row>
    <row r="64" spans="1:15" x14ac:dyDescent="0.2">
      <c r="A64" s="107" t="s">
        <v>94</v>
      </c>
      <c r="B64" s="339"/>
      <c r="C64" s="107"/>
      <c r="D64" s="52"/>
      <c r="E64" s="52"/>
      <c r="F64" s="340"/>
      <c r="G64" s="52"/>
      <c r="H64" s="52"/>
      <c r="I64" s="107"/>
      <c r="J64" s="109"/>
      <c r="K64" s="52"/>
      <c r="L64" s="52"/>
      <c r="M64" s="52"/>
      <c r="N64" s="451"/>
      <c r="O64" s="68"/>
    </row>
    <row r="65" spans="1:15" x14ac:dyDescent="0.2">
      <c r="A65" s="354" t="s">
        <v>178</v>
      </c>
      <c r="B65" s="341"/>
      <c r="C65" s="3"/>
      <c r="D65" s="3"/>
      <c r="E65" s="3"/>
      <c r="F65" s="68"/>
      <c r="G65" s="3"/>
      <c r="H65" s="3"/>
      <c r="I65" s="3"/>
      <c r="J65" s="3"/>
      <c r="K65" s="3"/>
      <c r="L65" s="3"/>
      <c r="M65" s="3"/>
      <c r="N65" s="69"/>
      <c r="O65" s="112" t="s">
        <v>70</v>
      </c>
    </row>
  </sheetData>
  <mergeCells count="9">
    <mergeCell ref="A34:A37"/>
    <mergeCell ref="A49:A52"/>
    <mergeCell ref="A54:A57"/>
    <mergeCell ref="A59:A62"/>
    <mergeCell ref="A2:O2"/>
    <mergeCell ref="A3:O3"/>
    <mergeCell ref="A19:A22"/>
    <mergeCell ref="A24:A27"/>
    <mergeCell ref="A8:A11"/>
  </mergeCells>
  <phoneticPr fontId="0" type="noConversion"/>
  <hyperlinks>
    <hyperlink ref="A1" location="contents!A1" display="contents"/>
  </hyperlinks>
  <pageMargins left="0.51" right="0.63" top="0.984251969" bottom="0.984251969" header="0.4921259845" footer="0.4921259845"/>
  <pageSetup paperSize="9" orientation="landscape" r:id="rId1"/>
  <headerFooter alignWithMargins="0"/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5" workbookViewId="0">
      <selection activeCell="AA41" sqref="AA41"/>
    </sheetView>
  </sheetViews>
  <sheetFormatPr defaultRowHeight="12.75" x14ac:dyDescent="0.2"/>
  <cols>
    <col min="1" max="1" width="24.85546875" customWidth="1"/>
    <col min="2" max="2" width="8.7109375" customWidth="1"/>
    <col min="3" max="13" width="7.85546875" customWidth="1"/>
    <col min="14" max="14" width="7.85546875" style="449" customWidth="1"/>
    <col min="15" max="15" width="8.85546875" customWidth="1"/>
  </cols>
  <sheetData>
    <row r="1" spans="1:15" ht="14.25" x14ac:dyDescent="0.2">
      <c r="A1" s="350" t="s">
        <v>134</v>
      </c>
    </row>
    <row r="2" spans="1:15" ht="27" customHeight="1" x14ac:dyDescent="0.2">
      <c r="A2" s="754" t="s">
        <v>190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1:15" x14ac:dyDescent="0.2">
      <c r="A3" s="762" t="s">
        <v>191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</row>
    <row r="4" spans="1:15" x14ac:dyDescent="0.2">
      <c r="A4" s="45"/>
      <c r="B4" s="29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0"/>
      <c r="O4" s="45"/>
    </row>
    <row r="5" spans="1:15" ht="16.5" thickBot="1" x14ac:dyDescent="0.3">
      <c r="A5" s="75"/>
      <c r="B5" s="297"/>
      <c r="C5" s="42"/>
      <c r="D5" s="42"/>
      <c r="E5" s="76"/>
      <c r="F5" s="298"/>
      <c r="G5" s="76"/>
      <c r="H5" s="76"/>
      <c r="I5" s="76"/>
      <c r="J5" s="42"/>
      <c r="K5" s="42"/>
      <c r="L5" s="42"/>
      <c r="M5" s="42"/>
      <c r="N5" s="299" t="s">
        <v>135</v>
      </c>
    </row>
    <row r="6" spans="1:15" ht="22.5" customHeight="1" thickBot="1" x14ac:dyDescent="0.25">
      <c r="A6" s="300"/>
      <c r="B6" s="301">
        <v>2016</v>
      </c>
      <c r="C6" s="302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0" t="s">
        <v>11</v>
      </c>
      <c r="J6" s="80" t="s">
        <v>12</v>
      </c>
      <c r="K6" s="80" t="s">
        <v>13</v>
      </c>
      <c r="L6" s="80" t="s">
        <v>14</v>
      </c>
      <c r="M6" s="80" t="s">
        <v>15</v>
      </c>
      <c r="N6" s="516" t="s">
        <v>16</v>
      </c>
      <c r="O6" s="82" t="s">
        <v>198</v>
      </c>
    </row>
    <row r="7" spans="1:15" ht="4.5" customHeight="1" thickBot="1" x14ac:dyDescent="0.25">
      <c r="A7" s="342"/>
      <c r="B7" s="343"/>
      <c r="C7" s="344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524"/>
      <c r="O7" s="346"/>
    </row>
    <row r="8" spans="1:15" x14ac:dyDescent="0.2">
      <c r="A8" s="764" t="s">
        <v>143</v>
      </c>
      <c r="B8" s="355" t="s">
        <v>97</v>
      </c>
      <c r="C8" s="17">
        <v>12797</v>
      </c>
      <c r="D8" s="17">
        <v>13667</v>
      </c>
      <c r="E8" s="17">
        <v>14398</v>
      </c>
      <c r="F8" s="17">
        <v>14314</v>
      </c>
      <c r="G8" s="17">
        <v>13739</v>
      </c>
      <c r="H8" s="17">
        <v>14485</v>
      </c>
      <c r="I8" s="17">
        <v>11394</v>
      </c>
      <c r="J8" s="17">
        <v>12897</v>
      </c>
      <c r="K8" s="17">
        <v>14539</v>
      </c>
      <c r="L8" s="17">
        <v>13935</v>
      </c>
      <c r="M8" s="17"/>
      <c r="N8" s="201"/>
      <c r="O8" s="510">
        <v>136163</v>
      </c>
    </row>
    <row r="9" spans="1:15" x14ac:dyDescent="0.2">
      <c r="A9" s="765"/>
      <c r="B9" s="355" t="s">
        <v>98</v>
      </c>
      <c r="C9" s="17">
        <v>12797</v>
      </c>
      <c r="D9" s="17">
        <v>13667</v>
      </c>
      <c r="E9" s="17">
        <v>14398</v>
      </c>
      <c r="F9" s="17">
        <v>14314</v>
      </c>
      <c r="G9" s="17">
        <v>13739</v>
      </c>
      <c r="H9" s="17">
        <v>14485</v>
      </c>
      <c r="I9" s="17">
        <v>11394</v>
      </c>
      <c r="J9" s="17">
        <v>12897</v>
      </c>
      <c r="K9" s="17">
        <v>14539</v>
      </c>
      <c r="L9" s="17">
        <v>13935</v>
      </c>
      <c r="M9" s="17"/>
      <c r="N9" s="201"/>
      <c r="O9" s="510">
        <v>117837</v>
      </c>
    </row>
    <row r="10" spans="1:15" x14ac:dyDescent="0.2">
      <c r="A10" s="765"/>
      <c r="B10" s="307" t="s">
        <v>96</v>
      </c>
      <c r="C10" s="360">
        <v>25594</v>
      </c>
      <c r="D10" s="360">
        <v>27334</v>
      </c>
      <c r="E10" s="360">
        <v>28796</v>
      </c>
      <c r="F10" s="360">
        <v>28628</v>
      </c>
      <c r="G10" s="360">
        <v>27478</v>
      </c>
      <c r="H10" s="360">
        <v>28970</v>
      </c>
      <c r="I10" s="360">
        <v>22788</v>
      </c>
      <c r="J10" s="360">
        <v>25794</v>
      </c>
      <c r="K10" s="360">
        <v>29078</v>
      </c>
      <c r="L10" s="360">
        <v>27870</v>
      </c>
      <c r="M10" s="360"/>
      <c r="N10" s="518"/>
      <c r="O10" s="511">
        <v>254000</v>
      </c>
    </row>
    <row r="11" spans="1:15" ht="13.5" thickBot="1" x14ac:dyDescent="0.25">
      <c r="A11" s="766"/>
      <c r="B11" s="308" t="s">
        <v>99</v>
      </c>
      <c r="C11" s="361">
        <v>0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  <c r="L11" s="361">
        <v>0</v>
      </c>
      <c r="M11" s="361"/>
      <c r="N11" s="519"/>
      <c r="O11" s="512">
        <v>18326</v>
      </c>
    </row>
    <row r="12" spans="1:15" ht="5.25" customHeight="1" thickTop="1" x14ac:dyDescent="0.2">
      <c r="A12" s="86"/>
      <c r="B12" s="309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3"/>
      <c r="O12" s="363"/>
    </row>
    <row r="13" spans="1:15" ht="36.75" customHeight="1" thickBot="1" x14ac:dyDescent="0.25">
      <c r="A13" s="310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</row>
    <row r="14" spans="1:15" x14ac:dyDescent="0.2">
      <c r="A14" s="313"/>
      <c r="B14" s="356" t="s">
        <v>97</v>
      </c>
      <c r="C14" s="314">
        <v>11805</v>
      </c>
      <c r="D14" s="314">
        <v>12560</v>
      </c>
      <c r="E14" s="314">
        <v>13127</v>
      </c>
      <c r="F14" s="314">
        <v>13109</v>
      </c>
      <c r="G14" s="314">
        <v>12524</v>
      </c>
      <c r="H14" s="314">
        <v>13210</v>
      </c>
      <c r="I14" s="314">
        <v>10341</v>
      </c>
      <c r="J14" s="314">
        <v>11653</v>
      </c>
      <c r="K14" s="314">
        <v>13202</v>
      </c>
      <c r="L14" s="314">
        <v>12667</v>
      </c>
      <c r="M14" s="314"/>
      <c r="N14" s="525"/>
      <c r="O14" s="513">
        <v>124197</v>
      </c>
    </row>
    <row r="15" spans="1:15" x14ac:dyDescent="0.2">
      <c r="A15" s="351" t="s">
        <v>137</v>
      </c>
      <c r="B15" s="355" t="s">
        <v>98</v>
      </c>
      <c r="C15" s="17">
        <v>11805</v>
      </c>
      <c r="D15" s="17">
        <v>12560</v>
      </c>
      <c r="E15" s="17">
        <v>13127</v>
      </c>
      <c r="F15" s="17">
        <v>13109</v>
      </c>
      <c r="G15" s="17">
        <v>12524</v>
      </c>
      <c r="H15" s="17">
        <v>13210</v>
      </c>
      <c r="I15" s="17">
        <v>10341</v>
      </c>
      <c r="J15" s="17">
        <v>11653</v>
      </c>
      <c r="K15" s="17">
        <v>13202</v>
      </c>
      <c r="L15" s="17">
        <v>12667</v>
      </c>
      <c r="M15" s="17"/>
      <c r="N15" s="201"/>
      <c r="O15" s="510">
        <v>88000</v>
      </c>
    </row>
    <row r="16" spans="1:15" x14ac:dyDescent="0.2">
      <c r="A16" s="351" t="s">
        <v>138</v>
      </c>
      <c r="B16" s="307" t="s">
        <v>96</v>
      </c>
      <c r="C16" s="360">
        <v>23610</v>
      </c>
      <c r="D16" s="360">
        <v>25120</v>
      </c>
      <c r="E16" s="360">
        <v>26254</v>
      </c>
      <c r="F16" s="360">
        <v>26218</v>
      </c>
      <c r="G16" s="360">
        <v>25048</v>
      </c>
      <c r="H16" s="360">
        <v>26420</v>
      </c>
      <c r="I16" s="360">
        <v>20682</v>
      </c>
      <c r="J16" s="360">
        <v>23306</v>
      </c>
      <c r="K16" s="360">
        <v>26404</v>
      </c>
      <c r="L16" s="360">
        <v>25334</v>
      </c>
      <c r="M16" s="360"/>
      <c r="N16" s="518"/>
      <c r="O16" s="511">
        <v>212197</v>
      </c>
    </row>
    <row r="17" spans="1:15" ht="13.5" thickBot="1" x14ac:dyDescent="0.25">
      <c r="A17" s="315"/>
      <c r="B17" s="316" t="s">
        <v>99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/>
      <c r="N17" s="519"/>
      <c r="O17" s="512">
        <v>36197</v>
      </c>
    </row>
    <row r="18" spans="1:15" ht="12.75" customHeight="1" thickTop="1" x14ac:dyDescent="0.2">
      <c r="A18" s="317"/>
      <c r="B18" s="318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365"/>
    </row>
    <row r="19" spans="1:15" x14ac:dyDescent="0.2">
      <c r="A19" s="763" t="s">
        <v>177</v>
      </c>
      <c r="B19" s="355" t="s">
        <v>97</v>
      </c>
      <c r="C19" s="17">
        <v>10899</v>
      </c>
      <c r="D19" s="17">
        <v>11557</v>
      </c>
      <c r="E19" s="17">
        <v>12078</v>
      </c>
      <c r="F19" s="17">
        <v>12063</v>
      </c>
      <c r="G19" s="17">
        <v>11487</v>
      </c>
      <c r="H19" s="17">
        <v>12159</v>
      </c>
      <c r="I19" s="17">
        <v>9498</v>
      </c>
      <c r="J19" s="17">
        <v>10674</v>
      </c>
      <c r="K19" s="17">
        <v>12103</v>
      </c>
      <c r="L19" s="17">
        <v>11632</v>
      </c>
      <c r="M19" s="17"/>
      <c r="N19" s="201"/>
      <c r="O19" s="510">
        <v>114149</v>
      </c>
    </row>
    <row r="20" spans="1:15" x14ac:dyDescent="0.2">
      <c r="A20" s="756"/>
      <c r="B20" s="355" t="s">
        <v>98</v>
      </c>
      <c r="C20" s="17">
        <v>10899</v>
      </c>
      <c r="D20" s="17">
        <v>11557</v>
      </c>
      <c r="E20" s="17">
        <v>12078</v>
      </c>
      <c r="F20" s="17">
        <v>12063</v>
      </c>
      <c r="G20" s="17">
        <v>11487</v>
      </c>
      <c r="H20" s="17">
        <v>12159</v>
      </c>
      <c r="I20" s="17">
        <v>9498</v>
      </c>
      <c r="J20" s="17">
        <v>10674</v>
      </c>
      <c r="K20" s="17">
        <v>12103</v>
      </c>
      <c r="L20" s="17">
        <v>11632</v>
      </c>
      <c r="M20" s="17"/>
      <c r="N20" s="201"/>
      <c r="O20" s="510">
        <v>79664</v>
      </c>
    </row>
    <row r="21" spans="1:15" x14ac:dyDescent="0.2">
      <c r="A21" s="756"/>
      <c r="B21" s="307" t="s">
        <v>96</v>
      </c>
      <c r="C21" s="360">
        <v>21798</v>
      </c>
      <c r="D21" s="360">
        <v>23114</v>
      </c>
      <c r="E21" s="360">
        <v>24156</v>
      </c>
      <c r="F21" s="360">
        <v>24126</v>
      </c>
      <c r="G21" s="360">
        <v>22974</v>
      </c>
      <c r="H21" s="360">
        <v>24318</v>
      </c>
      <c r="I21" s="360">
        <v>18996</v>
      </c>
      <c r="J21" s="360">
        <v>21348</v>
      </c>
      <c r="K21" s="360">
        <v>24206</v>
      </c>
      <c r="L21" s="360">
        <v>23264</v>
      </c>
      <c r="M21" s="360"/>
      <c r="N21" s="518"/>
      <c r="O21" s="511">
        <v>193813</v>
      </c>
    </row>
    <row r="22" spans="1:15" x14ac:dyDescent="0.2">
      <c r="A22" s="757"/>
      <c r="B22" s="319" t="s">
        <v>99</v>
      </c>
      <c r="C22" s="366">
        <v>0</v>
      </c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/>
      <c r="N22" s="521"/>
      <c r="O22" s="363">
        <v>34485</v>
      </c>
    </row>
    <row r="23" spans="1:15" x14ac:dyDescent="0.2">
      <c r="A23" s="320"/>
      <c r="B23" s="321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8"/>
      <c r="O23" s="368"/>
    </row>
    <row r="24" spans="1:15" x14ac:dyDescent="0.2">
      <c r="A24" s="763" t="s">
        <v>48</v>
      </c>
      <c r="B24" s="355" t="s">
        <v>97</v>
      </c>
      <c r="C24" s="17">
        <v>236</v>
      </c>
      <c r="D24" s="17">
        <v>257</v>
      </c>
      <c r="E24" s="17">
        <v>268</v>
      </c>
      <c r="F24" s="17">
        <v>273</v>
      </c>
      <c r="G24" s="17">
        <v>259</v>
      </c>
      <c r="H24" s="17">
        <v>270</v>
      </c>
      <c r="I24" s="17">
        <v>207</v>
      </c>
      <c r="J24" s="17">
        <v>283</v>
      </c>
      <c r="K24" s="17">
        <v>302</v>
      </c>
      <c r="L24" s="17">
        <v>266</v>
      </c>
      <c r="M24" s="17"/>
      <c r="N24" s="201"/>
      <c r="O24" s="510">
        <v>2620</v>
      </c>
    </row>
    <row r="25" spans="1:15" x14ac:dyDescent="0.2">
      <c r="A25" s="756"/>
      <c r="B25" s="355" t="s">
        <v>98</v>
      </c>
      <c r="C25" s="17">
        <v>236</v>
      </c>
      <c r="D25" s="17">
        <v>257</v>
      </c>
      <c r="E25" s="17">
        <v>268</v>
      </c>
      <c r="F25" s="17">
        <v>273</v>
      </c>
      <c r="G25" s="17">
        <v>259</v>
      </c>
      <c r="H25" s="17">
        <v>270</v>
      </c>
      <c r="I25" s="17">
        <v>207</v>
      </c>
      <c r="J25" s="17">
        <v>283</v>
      </c>
      <c r="K25" s="17">
        <v>302</v>
      </c>
      <c r="L25" s="17">
        <v>266</v>
      </c>
      <c r="M25" s="17"/>
      <c r="N25" s="201"/>
      <c r="O25" s="510">
        <v>1651</v>
      </c>
    </row>
    <row r="26" spans="1:15" x14ac:dyDescent="0.2">
      <c r="A26" s="756"/>
      <c r="B26" s="307" t="s">
        <v>96</v>
      </c>
      <c r="C26" s="360">
        <v>472</v>
      </c>
      <c r="D26" s="360">
        <v>514</v>
      </c>
      <c r="E26" s="360">
        <v>536</v>
      </c>
      <c r="F26" s="360">
        <v>546</v>
      </c>
      <c r="G26" s="360">
        <v>518</v>
      </c>
      <c r="H26" s="360">
        <v>540</v>
      </c>
      <c r="I26" s="360">
        <v>414</v>
      </c>
      <c r="J26" s="360">
        <v>566</v>
      </c>
      <c r="K26" s="360">
        <v>604</v>
      </c>
      <c r="L26" s="360">
        <v>532</v>
      </c>
      <c r="M26" s="360"/>
      <c r="N26" s="518"/>
      <c r="O26" s="511">
        <v>4271</v>
      </c>
    </row>
    <row r="27" spans="1:15" x14ac:dyDescent="0.2">
      <c r="A27" s="757"/>
      <c r="B27" s="319" t="s">
        <v>99</v>
      </c>
      <c r="C27" s="366">
        <v>0</v>
      </c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/>
      <c r="N27" s="521"/>
      <c r="O27" s="363">
        <v>969</v>
      </c>
    </row>
    <row r="28" spans="1:15" x14ac:dyDescent="0.2">
      <c r="A28" s="320"/>
      <c r="B28" s="321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8"/>
      <c r="O28" s="368"/>
    </row>
    <row r="29" spans="1:15" x14ac:dyDescent="0.2">
      <c r="A29" s="90"/>
      <c r="B29" s="355" t="s">
        <v>97</v>
      </c>
      <c r="C29" s="17">
        <v>670</v>
      </c>
      <c r="D29" s="17">
        <v>746</v>
      </c>
      <c r="E29" s="17">
        <v>781</v>
      </c>
      <c r="F29" s="17">
        <v>773</v>
      </c>
      <c r="G29" s="17">
        <v>778</v>
      </c>
      <c r="H29" s="17">
        <v>781</v>
      </c>
      <c r="I29" s="17">
        <v>636</v>
      </c>
      <c r="J29" s="17">
        <v>696</v>
      </c>
      <c r="K29" s="17">
        <v>797</v>
      </c>
      <c r="L29" s="17">
        <v>769</v>
      </c>
      <c r="M29" s="17"/>
      <c r="N29" s="201"/>
      <c r="O29" s="510">
        <v>7428</v>
      </c>
    </row>
    <row r="30" spans="1:15" x14ac:dyDescent="0.2">
      <c r="A30" s="352" t="s">
        <v>139</v>
      </c>
      <c r="B30" s="355" t="s">
        <v>98</v>
      </c>
      <c r="C30" s="17">
        <v>670</v>
      </c>
      <c r="D30" s="17">
        <v>746</v>
      </c>
      <c r="E30" s="17">
        <v>781</v>
      </c>
      <c r="F30" s="17">
        <v>773</v>
      </c>
      <c r="G30" s="17">
        <v>778</v>
      </c>
      <c r="H30" s="17">
        <v>781</v>
      </c>
      <c r="I30" s="17">
        <v>636</v>
      </c>
      <c r="J30" s="17">
        <v>696</v>
      </c>
      <c r="K30" s="17">
        <v>797</v>
      </c>
      <c r="L30" s="17">
        <v>769</v>
      </c>
      <c r="M30" s="17"/>
      <c r="N30" s="201"/>
      <c r="O30" s="510">
        <v>6685</v>
      </c>
    </row>
    <row r="31" spans="1:15" x14ac:dyDescent="0.2">
      <c r="A31" s="352" t="s">
        <v>88</v>
      </c>
      <c r="B31" s="307" t="s">
        <v>96</v>
      </c>
      <c r="C31" s="360">
        <v>1340</v>
      </c>
      <c r="D31" s="360">
        <v>1492</v>
      </c>
      <c r="E31" s="360">
        <v>1562</v>
      </c>
      <c r="F31" s="360">
        <v>1546</v>
      </c>
      <c r="G31" s="360">
        <v>1556</v>
      </c>
      <c r="H31" s="360">
        <v>1562</v>
      </c>
      <c r="I31" s="360">
        <v>1272</v>
      </c>
      <c r="J31" s="360">
        <v>1392</v>
      </c>
      <c r="K31" s="360">
        <v>1594</v>
      </c>
      <c r="L31" s="360">
        <v>1538</v>
      </c>
      <c r="M31" s="360"/>
      <c r="N31" s="518"/>
      <c r="O31" s="511">
        <v>14113</v>
      </c>
    </row>
    <row r="32" spans="1:15" x14ac:dyDescent="0.2">
      <c r="A32" s="322"/>
      <c r="B32" s="319" t="s">
        <v>99</v>
      </c>
      <c r="C32" s="366">
        <v>0</v>
      </c>
      <c r="D32" s="366">
        <v>0</v>
      </c>
      <c r="E32" s="366">
        <v>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/>
      <c r="N32" s="521"/>
      <c r="O32" s="363">
        <v>743</v>
      </c>
    </row>
    <row r="33" spans="1:15" x14ac:dyDescent="0.2">
      <c r="A33" s="70"/>
      <c r="B33" s="327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25"/>
      <c r="O33" s="312"/>
    </row>
    <row r="34" spans="1:15" x14ac:dyDescent="0.2">
      <c r="A34" s="755" t="s">
        <v>49</v>
      </c>
      <c r="B34" s="357" t="s">
        <v>97</v>
      </c>
      <c r="C34" s="214">
        <v>516</v>
      </c>
      <c r="D34" s="214">
        <v>540</v>
      </c>
      <c r="E34" s="214">
        <v>657</v>
      </c>
      <c r="F34" s="214">
        <v>571</v>
      </c>
      <c r="G34" s="214">
        <v>583</v>
      </c>
      <c r="H34" s="214">
        <v>598</v>
      </c>
      <c r="I34" s="214">
        <v>483</v>
      </c>
      <c r="J34" s="214">
        <v>555</v>
      </c>
      <c r="K34" s="214">
        <v>620</v>
      </c>
      <c r="L34" s="214">
        <v>572</v>
      </c>
      <c r="M34" s="214"/>
      <c r="N34" s="522"/>
      <c r="O34" s="514">
        <v>5693</v>
      </c>
    </row>
    <row r="35" spans="1:15" x14ac:dyDescent="0.2">
      <c r="A35" s="756"/>
      <c r="B35" s="355" t="s">
        <v>98</v>
      </c>
      <c r="C35" s="17">
        <v>516</v>
      </c>
      <c r="D35" s="17">
        <v>540</v>
      </c>
      <c r="E35" s="17">
        <v>657</v>
      </c>
      <c r="F35" s="17">
        <v>571</v>
      </c>
      <c r="G35" s="17">
        <v>583</v>
      </c>
      <c r="H35" s="17">
        <v>598</v>
      </c>
      <c r="I35" s="17">
        <v>483</v>
      </c>
      <c r="J35" s="17">
        <v>555</v>
      </c>
      <c r="K35" s="17">
        <v>620</v>
      </c>
      <c r="L35" s="17">
        <v>572</v>
      </c>
      <c r="M35" s="17"/>
      <c r="N35" s="201"/>
      <c r="O35" s="510">
        <v>9402</v>
      </c>
    </row>
    <row r="36" spans="1:15" x14ac:dyDescent="0.2">
      <c r="A36" s="756"/>
      <c r="B36" s="307" t="s">
        <v>96</v>
      </c>
      <c r="C36" s="360">
        <v>1032</v>
      </c>
      <c r="D36" s="360">
        <v>1080</v>
      </c>
      <c r="E36" s="360">
        <v>1314</v>
      </c>
      <c r="F36" s="360">
        <v>1142</v>
      </c>
      <c r="G36" s="360">
        <v>1166</v>
      </c>
      <c r="H36" s="360">
        <v>1196</v>
      </c>
      <c r="I36" s="360">
        <v>966</v>
      </c>
      <c r="J36" s="360">
        <v>1110</v>
      </c>
      <c r="K36" s="360">
        <v>1240</v>
      </c>
      <c r="L36" s="360">
        <v>1144</v>
      </c>
      <c r="M36" s="360"/>
      <c r="N36" s="518"/>
      <c r="O36" s="511">
        <v>15095</v>
      </c>
    </row>
    <row r="37" spans="1:15" x14ac:dyDescent="0.2">
      <c r="A37" s="757"/>
      <c r="B37" s="319" t="s">
        <v>99</v>
      </c>
      <c r="C37" s="366">
        <v>0</v>
      </c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/>
      <c r="N37" s="521"/>
      <c r="O37" s="363">
        <v>-3709</v>
      </c>
    </row>
    <row r="38" spans="1:15" x14ac:dyDescent="0.2">
      <c r="A38" s="326"/>
      <c r="B38" s="327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47"/>
      <c r="O38" s="347"/>
    </row>
    <row r="39" spans="1:15" x14ac:dyDescent="0.2">
      <c r="A39" s="98"/>
      <c r="B39" s="357" t="s">
        <v>97</v>
      </c>
      <c r="C39" s="214">
        <v>70</v>
      </c>
      <c r="D39" s="214">
        <v>75</v>
      </c>
      <c r="E39" s="214">
        <v>87</v>
      </c>
      <c r="F39" s="214">
        <v>78</v>
      </c>
      <c r="G39" s="214">
        <v>80</v>
      </c>
      <c r="H39" s="214">
        <v>86</v>
      </c>
      <c r="I39" s="214">
        <v>65</v>
      </c>
      <c r="J39" s="214">
        <v>86</v>
      </c>
      <c r="K39" s="214">
        <v>78</v>
      </c>
      <c r="L39" s="214">
        <v>73</v>
      </c>
      <c r="M39" s="214"/>
      <c r="N39" s="522"/>
      <c r="O39" s="514">
        <v>777</v>
      </c>
    </row>
    <row r="40" spans="1:15" x14ac:dyDescent="0.2">
      <c r="A40" s="351" t="s">
        <v>174</v>
      </c>
      <c r="B40" s="355" t="s">
        <v>98</v>
      </c>
      <c r="C40" s="17">
        <v>70</v>
      </c>
      <c r="D40" s="17">
        <v>75</v>
      </c>
      <c r="E40" s="17">
        <v>87</v>
      </c>
      <c r="F40" s="17">
        <v>78</v>
      </c>
      <c r="G40" s="17">
        <v>80</v>
      </c>
      <c r="H40" s="17">
        <v>86</v>
      </c>
      <c r="I40" s="17">
        <v>65</v>
      </c>
      <c r="J40" s="17">
        <v>86</v>
      </c>
      <c r="K40" s="17">
        <v>78</v>
      </c>
      <c r="L40" s="17">
        <v>73</v>
      </c>
      <c r="M40" s="17"/>
      <c r="N40" s="201"/>
      <c r="O40" s="510">
        <v>684</v>
      </c>
    </row>
    <row r="41" spans="1:15" x14ac:dyDescent="0.2">
      <c r="A41" s="351" t="s">
        <v>140</v>
      </c>
      <c r="B41" s="307" t="s">
        <v>96</v>
      </c>
      <c r="C41" s="360">
        <v>140</v>
      </c>
      <c r="D41" s="360">
        <v>150</v>
      </c>
      <c r="E41" s="360">
        <v>174</v>
      </c>
      <c r="F41" s="360">
        <v>156</v>
      </c>
      <c r="G41" s="360">
        <v>160</v>
      </c>
      <c r="H41" s="360">
        <v>172</v>
      </c>
      <c r="I41" s="360">
        <v>130</v>
      </c>
      <c r="J41" s="360">
        <v>172</v>
      </c>
      <c r="K41" s="360">
        <v>156</v>
      </c>
      <c r="L41" s="360">
        <v>146</v>
      </c>
      <c r="M41" s="360"/>
      <c r="N41" s="518"/>
      <c r="O41" s="511">
        <v>1461</v>
      </c>
    </row>
    <row r="42" spans="1:15" x14ac:dyDescent="0.2">
      <c r="A42" s="328"/>
      <c r="B42" s="319" t="s">
        <v>99</v>
      </c>
      <c r="C42" s="366">
        <v>0</v>
      </c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0</v>
      </c>
      <c r="M42" s="366"/>
      <c r="N42" s="521"/>
      <c r="O42" s="363">
        <v>93</v>
      </c>
    </row>
    <row r="43" spans="1:15" x14ac:dyDescent="0.2">
      <c r="A43" s="83"/>
      <c r="B43" s="327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47"/>
      <c r="O43" s="347"/>
    </row>
    <row r="44" spans="1:15" x14ac:dyDescent="0.2">
      <c r="A44" s="92"/>
      <c r="B44" s="357" t="s">
        <v>97</v>
      </c>
      <c r="C44" s="214">
        <v>265</v>
      </c>
      <c r="D44" s="214">
        <v>328</v>
      </c>
      <c r="E44" s="214">
        <v>349</v>
      </c>
      <c r="F44" s="214">
        <v>383</v>
      </c>
      <c r="G44" s="214">
        <v>369</v>
      </c>
      <c r="H44" s="214">
        <v>412</v>
      </c>
      <c r="I44" s="214">
        <v>343</v>
      </c>
      <c r="J44" s="214">
        <v>427</v>
      </c>
      <c r="K44" s="214">
        <v>433</v>
      </c>
      <c r="L44" s="214">
        <v>441</v>
      </c>
      <c r="M44" s="214"/>
      <c r="N44" s="522"/>
      <c r="O44" s="514">
        <v>3751</v>
      </c>
    </row>
    <row r="45" spans="1:15" x14ac:dyDescent="0.2">
      <c r="A45" s="353" t="s">
        <v>91</v>
      </c>
      <c r="B45" s="355" t="s">
        <v>98</v>
      </c>
      <c r="C45" s="17">
        <v>265</v>
      </c>
      <c r="D45" s="17">
        <v>328</v>
      </c>
      <c r="E45" s="17">
        <v>349</v>
      </c>
      <c r="F45" s="17">
        <v>383</v>
      </c>
      <c r="G45" s="17">
        <v>369</v>
      </c>
      <c r="H45" s="17">
        <v>412</v>
      </c>
      <c r="I45" s="17">
        <v>343</v>
      </c>
      <c r="J45" s="17">
        <v>427</v>
      </c>
      <c r="K45" s="17">
        <v>433</v>
      </c>
      <c r="L45" s="17">
        <v>441</v>
      </c>
      <c r="M45" s="17"/>
      <c r="N45" s="201"/>
      <c r="O45" s="510">
        <v>3645</v>
      </c>
    </row>
    <row r="46" spans="1:15" x14ac:dyDescent="0.2">
      <c r="A46" s="353" t="s">
        <v>141</v>
      </c>
      <c r="B46" s="307" t="s">
        <v>96</v>
      </c>
      <c r="C46" s="360">
        <v>530</v>
      </c>
      <c r="D46" s="360">
        <v>656</v>
      </c>
      <c r="E46" s="360">
        <v>698</v>
      </c>
      <c r="F46" s="360">
        <v>766</v>
      </c>
      <c r="G46" s="360">
        <v>738</v>
      </c>
      <c r="H46" s="360">
        <v>824</v>
      </c>
      <c r="I46" s="360">
        <v>686</v>
      </c>
      <c r="J46" s="360">
        <v>854</v>
      </c>
      <c r="K46" s="360">
        <v>866</v>
      </c>
      <c r="L46" s="360">
        <v>882</v>
      </c>
      <c r="M46" s="360"/>
      <c r="N46" s="518"/>
      <c r="O46" s="511">
        <v>7396</v>
      </c>
    </row>
    <row r="47" spans="1:15" x14ac:dyDescent="0.2">
      <c r="A47" s="94"/>
      <c r="B47" s="319" t="s">
        <v>99</v>
      </c>
      <c r="C47" s="366">
        <v>0</v>
      </c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/>
      <c r="N47" s="521"/>
      <c r="O47" s="363">
        <v>106</v>
      </c>
    </row>
    <row r="48" spans="1:15" x14ac:dyDescent="0.2">
      <c r="A48" s="326"/>
      <c r="B48" s="327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47"/>
      <c r="O48" s="347"/>
    </row>
    <row r="49" spans="1:15" x14ac:dyDescent="0.2">
      <c r="A49" s="755" t="s">
        <v>142</v>
      </c>
      <c r="B49" s="357" t="s">
        <v>97</v>
      </c>
      <c r="C49" s="214">
        <v>136</v>
      </c>
      <c r="D49" s="214">
        <v>159</v>
      </c>
      <c r="E49" s="214">
        <v>172</v>
      </c>
      <c r="F49" s="214">
        <v>168</v>
      </c>
      <c r="G49" s="214">
        <v>176</v>
      </c>
      <c r="H49" s="214">
        <v>169</v>
      </c>
      <c r="I49" s="214">
        <v>154</v>
      </c>
      <c r="J49" s="214">
        <v>166</v>
      </c>
      <c r="K49" s="214">
        <v>198</v>
      </c>
      <c r="L49" s="214">
        <v>173</v>
      </c>
      <c r="M49" s="214"/>
      <c r="N49" s="522"/>
      <c r="O49" s="514">
        <v>1671</v>
      </c>
    </row>
    <row r="50" spans="1:15" x14ac:dyDescent="0.2">
      <c r="A50" s="758"/>
      <c r="B50" s="355" t="s">
        <v>98</v>
      </c>
      <c r="C50" s="17">
        <v>136</v>
      </c>
      <c r="D50" s="17">
        <v>159</v>
      </c>
      <c r="E50" s="17">
        <v>172</v>
      </c>
      <c r="F50" s="17">
        <v>168</v>
      </c>
      <c r="G50" s="17">
        <v>176</v>
      </c>
      <c r="H50" s="17">
        <v>169</v>
      </c>
      <c r="I50" s="17">
        <v>154</v>
      </c>
      <c r="J50" s="17">
        <v>166</v>
      </c>
      <c r="K50" s="17">
        <v>198</v>
      </c>
      <c r="L50" s="17">
        <v>173</v>
      </c>
      <c r="M50" s="17"/>
      <c r="N50" s="201"/>
      <c r="O50" s="510">
        <v>15329</v>
      </c>
    </row>
    <row r="51" spans="1:15" x14ac:dyDescent="0.2">
      <c r="A51" s="758"/>
      <c r="B51" s="307" t="s">
        <v>96</v>
      </c>
      <c r="C51" s="360">
        <v>272</v>
      </c>
      <c r="D51" s="360">
        <v>318</v>
      </c>
      <c r="E51" s="360">
        <v>344</v>
      </c>
      <c r="F51" s="360">
        <v>336</v>
      </c>
      <c r="G51" s="360">
        <v>352</v>
      </c>
      <c r="H51" s="360">
        <v>338</v>
      </c>
      <c r="I51" s="360">
        <v>308</v>
      </c>
      <c r="J51" s="360">
        <v>332</v>
      </c>
      <c r="K51" s="360">
        <v>396</v>
      </c>
      <c r="L51" s="360">
        <v>346</v>
      </c>
      <c r="M51" s="360"/>
      <c r="N51" s="518"/>
      <c r="O51" s="511">
        <v>17000</v>
      </c>
    </row>
    <row r="52" spans="1:15" x14ac:dyDescent="0.2">
      <c r="A52" s="759"/>
      <c r="B52" s="319" t="s">
        <v>99</v>
      </c>
      <c r="C52" s="366">
        <v>0</v>
      </c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/>
      <c r="N52" s="521"/>
      <c r="O52" s="363">
        <v>-13658</v>
      </c>
    </row>
    <row r="53" spans="1:15" ht="13.5" customHeight="1" x14ac:dyDescent="0.2">
      <c r="A53" s="348"/>
      <c r="B53" s="327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47"/>
      <c r="O53" s="347"/>
    </row>
    <row r="54" spans="1:15" x14ac:dyDescent="0.2">
      <c r="A54" s="755" t="s">
        <v>50</v>
      </c>
      <c r="B54" s="357" t="s">
        <v>97</v>
      </c>
      <c r="C54" s="214">
        <v>4</v>
      </c>
      <c r="D54" s="214">
        <v>5</v>
      </c>
      <c r="E54" s="214">
        <v>5</v>
      </c>
      <c r="F54" s="214">
        <v>7</v>
      </c>
      <c r="G54" s="214">
        <v>7</v>
      </c>
      <c r="H54" s="214">
        <v>9</v>
      </c>
      <c r="I54" s="214">
        <v>9</v>
      </c>
      <c r="J54" s="214">
        <v>9</v>
      </c>
      <c r="K54" s="214">
        <v>9</v>
      </c>
      <c r="L54" s="214">
        <v>10</v>
      </c>
      <c r="M54" s="214"/>
      <c r="N54" s="522"/>
      <c r="O54" s="514">
        <v>74</v>
      </c>
    </row>
    <row r="55" spans="1:15" x14ac:dyDescent="0.2">
      <c r="A55" s="756"/>
      <c r="B55" s="355" t="s">
        <v>98</v>
      </c>
      <c r="C55" s="96">
        <v>4</v>
      </c>
      <c r="D55" s="96">
        <v>5</v>
      </c>
      <c r="E55" s="96">
        <v>5</v>
      </c>
      <c r="F55" s="96">
        <v>7</v>
      </c>
      <c r="G55" s="96">
        <v>7</v>
      </c>
      <c r="H55" s="96">
        <v>9</v>
      </c>
      <c r="I55" s="96">
        <v>9</v>
      </c>
      <c r="J55" s="96">
        <v>9</v>
      </c>
      <c r="K55" s="96">
        <v>9</v>
      </c>
      <c r="L55" s="96">
        <v>10</v>
      </c>
      <c r="M55" s="96"/>
      <c r="N55" s="201"/>
      <c r="O55" s="510">
        <v>777</v>
      </c>
    </row>
    <row r="56" spans="1:15" x14ac:dyDescent="0.2">
      <c r="A56" s="756"/>
      <c r="B56" s="307" t="s">
        <v>96</v>
      </c>
      <c r="C56" s="360">
        <v>8</v>
      </c>
      <c r="D56" s="360">
        <v>10</v>
      </c>
      <c r="E56" s="360">
        <v>10</v>
      </c>
      <c r="F56" s="360">
        <v>14</v>
      </c>
      <c r="G56" s="360">
        <v>14</v>
      </c>
      <c r="H56" s="360">
        <v>18</v>
      </c>
      <c r="I56" s="360">
        <v>18</v>
      </c>
      <c r="J56" s="360">
        <v>18</v>
      </c>
      <c r="K56" s="360">
        <v>18</v>
      </c>
      <c r="L56" s="360">
        <v>20</v>
      </c>
      <c r="M56" s="360"/>
      <c r="N56" s="518"/>
      <c r="O56" s="511">
        <v>851</v>
      </c>
    </row>
    <row r="57" spans="1:15" ht="12.75" customHeight="1" thickBot="1" x14ac:dyDescent="0.25">
      <c r="A57" s="760"/>
      <c r="B57" s="330" t="s">
        <v>99</v>
      </c>
      <c r="C57" s="369">
        <v>0</v>
      </c>
      <c r="D57" s="369">
        <v>0</v>
      </c>
      <c r="E57" s="369">
        <v>0</v>
      </c>
      <c r="F57" s="369">
        <v>0</v>
      </c>
      <c r="G57" s="369">
        <v>0</v>
      </c>
      <c r="H57" s="369">
        <v>0</v>
      </c>
      <c r="I57" s="369">
        <v>0</v>
      </c>
      <c r="J57" s="369">
        <v>0</v>
      </c>
      <c r="K57" s="369">
        <v>0</v>
      </c>
      <c r="L57" s="369">
        <v>0</v>
      </c>
      <c r="M57" s="369"/>
      <c r="N57" s="523"/>
      <c r="O57" s="515">
        <v>-703</v>
      </c>
    </row>
    <row r="58" spans="1:15" ht="24" customHeight="1" thickBot="1" x14ac:dyDescent="0.25">
      <c r="A58" s="331"/>
      <c r="B58" s="332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</row>
    <row r="59" spans="1:15" ht="13.5" thickTop="1" x14ac:dyDescent="0.2">
      <c r="A59" s="761" t="s">
        <v>93</v>
      </c>
      <c r="B59" s="355" t="s">
        <v>97</v>
      </c>
      <c r="C59" s="17">
        <v>11562</v>
      </c>
      <c r="D59" s="17">
        <v>12279</v>
      </c>
      <c r="E59" s="17">
        <v>12789</v>
      </c>
      <c r="F59" s="17">
        <v>12785</v>
      </c>
      <c r="G59" s="17">
        <v>12220</v>
      </c>
      <c r="H59" s="17">
        <v>12879</v>
      </c>
      <c r="I59" s="17">
        <v>10072</v>
      </c>
      <c r="J59" s="17">
        <v>11355</v>
      </c>
      <c r="K59" s="17">
        <v>12841</v>
      </c>
      <c r="L59" s="17">
        <v>12362</v>
      </c>
      <c r="M59" s="17"/>
      <c r="N59" s="201"/>
      <c r="O59" s="510">
        <v>121143</v>
      </c>
    </row>
    <row r="60" spans="1:15" x14ac:dyDescent="0.2">
      <c r="A60" s="756"/>
      <c r="B60" s="355" t="s">
        <v>98</v>
      </c>
      <c r="C60" s="24">
        <v>11562</v>
      </c>
      <c r="D60" s="24">
        <v>12279</v>
      </c>
      <c r="E60" s="24">
        <v>12789</v>
      </c>
      <c r="F60" s="24">
        <v>12785</v>
      </c>
      <c r="G60" s="24">
        <v>12220</v>
      </c>
      <c r="H60" s="24">
        <v>12879</v>
      </c>
      <c r="I60" s="24">
        <v>10072</v>
      </c>
      <c r="J60" s="24">
        <v>11355</v>
      </c>
      <c r="K60" s="24">
        <v>12841</v>
      </c>
      <c r="L60" s="24">
        <v>12362</v>
      </c>
      <c r="M60" s="24"/>
      <c r="N60" s="201"/>
      <c r="O60" s="510">
        <v>88697</v>
      </c>
    </row>
    <row r="61" spans="1:15" x14ac:dyDescent="0.2">
      <c r="A61" s="756"/>
      <c r="B61" s="307" t="s">
        <v>96</v>
      </c>
      <c r="C61" s="360">
        <v>23124</v>
      </c>
      <c r="D61" s="360">
        <v>24558</v>
      </c>
      <c r="E61" s="360">
        <v>25578</v>
      </c>
      <c r="F61" s="360">
        <v>25570</v>
      </c>
      <c r="G61" s="360">
        <v>24440</v>
      </c>
      <c r="H61" s="360">
        <v>25758</v>
      </c>
      <c r="I61" s="360">
        <v>20144</v>
      </c>
      <c r="J61" s="360">
        <v>22710</v>
      </c>
      <c r="K61" s="360">
        <v>25682</v>
      </c>
      <c r="L61" s="360">
        <v>24724</v>
      </c>
      <c r="M61" s="360"/>
      <c r="N61" s="518"/>
      <c r="O61" s="511">
        <v>209840</v>
      </c>
    </row>
    <row r="62" spans="1:15" ht="13.5" thickBot="1" x14ac:dyDescent="0.25">
      <c r="A62" s="760"/>
      <c r="B62" s="335" t="s">
        <v>99</v>
      </c>
      <c r="C62" s="369">
        <v>0</v>
      </c>
      <c r="D62" s="369">
        <v>0</v>
      </c>
      <c r="E62" s="369">
        <v>0</v>
      </c>
      <c r="F62" s="369">
        <v>0</v>
      </c>
      <c r="G62" s="369">
        <v>0</v>
      </c>
      <c r="H62" s="369">
        <v>0</v>
      </c>
      <c r="I62" s="369">
        <v>0</v>
      </c>
      <c r="J62" s="369">
        <v>0</v>
      </c>
      <c r="K62" s="369">
        <v>0</v>
      </c>
      <c r="L62" s="369">
        <v>0</v>
      </c>
      <c r="M62" s="369"/>
      <c r="N62" s="523"/>
      <c r="O62" s="515">
        <v>32446</v>
      </c>
    </row>
    <row r="63" spans="1:15" x14ac:dyDescent="0.2">
      <c r="A63" s="336"/>
      <c r="B63" s="337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</row>
    <row r="64" spans="1:15" x14ac:dyDescent="0.2">
      <c r="A64" s="107" t="s">
        <v>94</v>
      </c>
      <c r="B64" s="339"/>
      <c r="C64" s="107"/>
      <c r="D64" s="52"/>
      <c r="E64" s="52"/>
      <c r="F64" s="340"/>
      <c r="G64" s="52"/>
      <c r="H64" s="52"/>
      <c r="I64" s="107"/>
      <c r="J64" s="109"/>
      <c r="K64" s="52"/>
      <c r="L64" s="52"/>
      <c r="M64" s="52"/>
      <c r="N64" s="451"/>
      <c r="O64" s="68"/>
    </row>
    <row r="65" spans="1:15" x14ac:dyDescent="0.2">
      <c r="A65" s="354" t="s">
        <v>178</v>
      </c>
      <c r="B65" s="341"/>
      <c r="C65" s="3"/>
      <c r="D65" s="3"/>
      <c r="E65" s="3"/>
      <c r="F65" s="68"/>
      <c r="G65" s="3"/>
      <c r="H65" s="3"/>
      <c r="I65" s="3"/>
      <c r="J65" s="3"/>
      <c r="K65" s="3"/>
      <c r="L65" s="3"/>
      <c r="M65" s="3"/>
      <c r="N65" s="69"/>
      <c r="O65" s="112" t="s">
        <v>70</v>
      </c>
    </row>
  </sheetData>
  <mergeCells count="9">
    <mergeCell ref="A34:A37"/>
    <mergeCell ref="A49:A52"/>
    <mergeCell ref="A54:A57"/>
    <mergeCell ref="A59:A62"/>
    <mergeCell ref="A2:O2"/>
    <mergeCell ref="A3:O3"/>
    <mergeCell ref="A19:A22"/>
    <mergeCell ref="A24:A27"/>
    <mergeCell ref="A8:A11"/>
  </mergeCells>
  <phoneticPr fontId="0" type="noConversion"/>
  <hyperlinks>
    <hyperlink ref="A1" location="contents!A1" display="contents"/>
  </hyperlinks>
  <pageMargins left="0.56000000000000005" right="0.57999999999999996" top="0.984251969" bottom="0.984251969" header="0.4921259845" footer="0.4921259845"/>
  <pageSetup paperSize="9" orientation="landscape" r:id="rId1"/>
  <headerFooter alignWithMargins="0"/>
  <rowBreaks count="1" manualBreakCount="1">
    <brk id="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topLeftCell="B1" zoomScale="75" workbookViewId="0">
      <selection activeCell="AE37" sqref="AE37"/>
    </sheetView>
  </sheetViews>
  <sheetFormatPr defaultRowHeight="12.75" x14ac:dyDescent="0.2"/>
  <cols>
    <col min="1" max="1" width="24.85546875" customWidth="1"/>
    <col min="2" max="2" width="8.7109375" customWidth="1"/>
    <col min="3" max="13" width="7.85546875" customWidth="1"/>
    <col min="14" max="14" width="7.85546875" style="449" customWidth="1"/>
    <col min="15" max="15" width="8.85546875" customWidth="1"/>
  </cols>
  <sheetData>
    <row r="1" spans="1:16" ht="14.25" x14ac:dyDescent="0.2">
      <c r="A1" s="350" t="s">
        <v>134</v>
      </c>
    </row>
    <row r="2" spans="1:16" ht="27" customHeight="1" x14ac:dyDescent="0.2">
      <c r="A2" s="754" t="s">
        <v>190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1:16" x14ac:dyDescent="0.2">
      <c r="A3" s="762" t="s">
        <v>191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</row>
    <row r="4" spans="1:16" x14ac:dyDescent="0.2">
      <c r="A4" s="45"/>
      <c r="B4" s="29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0"/>
      <c r="O4" s="45"/>
    </row>
    <row r="5" spans="1:16" ht="16.5" thickBot="1" x14ac:dyDescent="0.3">
      <c r="A5" s="75"/>
      <c r="B5" s="297"/>
      <c r="C5" s="42"/>
      <c r="D5" s="42"/>
      <c r="E5" s="76"/>
      <c r="F5" s="298"/>
      <c r="G5" s="76"/>
      <c r="H5" s="76"/>
      <c r="I5" s="76"/>
      <c r="J5" s="42"/>
      <c r="K5" s="42"/>
      <c r="L5" s="42"/>
      <c r="M5" s="42"/>
      <c r="N5" s="299" t="s">
        <v>136</v>
      </c>
    </row>
    <row r="6" spans="1:16" ht="22.5" customHeight="1" thickBot="1" x14ac:dyDescent="0.25">
      <c r="A6" s="300"/>
      <c r="B6" s="301">
        <v>2016</v>
      </c>
      <c r="C6" s="302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0" t="s">
        <v>11</v>
      </c>
      <c r="J6" s="80" t="s">
        <v>12</v>
      </c>
      <c r="K6" s="80" t="s">
        <v>13</v>
      </c>
      <c r="L6" s="80" t="s">
        <v>14</v>
      </c>
      <c r="M6" s="80" t="s">
        <v>15</v>
      </c>
      <c r="N6" s="516" t="s">
        <v>16</v>
      </c>
      <c r="O6" s="82" t="s">
        <v>198</v>
      </c>
    </row>
    <row r="7" spans="1:16" ht="3.75" customHeight="1" thickBot="1" x14ac:dyDescent="0.25">
      <c r="A7" s="342"/>
      <c r="B7" s="343"/>
      <c r="C7" s="344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524"/>
      <c r="O7" s="346"/>
    </row>
    <row r="8" spans="1:16" x14ac:dyDescent="0.2">
      <c r="A8" s="764" t="s">
        <v>143</v>
      </c>
      <c r="B8" s="355" t="s">
        <v>97</v>
      </c>
      <c r="C8" s="17">
        <v>11784</v>
      </c>
      <c r="D8" s="17">
        <v>12322</v>
      </c>
      <c r="E8" s="17">
        <v>12973</v>
      </c>
      <c r="F8" s="17">
        <v>12622</v>
      </c>
      <c r="G8" s="17">
        <v>12147</v>
      </c>
      <c r="H8" s="17">
        <v>12900</v>
      </c>
      <c r="I8" s="17">
        <v>10297</v>
      </c>
      <c r="J8" s="17">
        <v>11503</v>
      </c>
      <c r="K8" s="17">
        <v>12968</v>
      </c>
      <c r="L8" s="17">
        <v>12632</v>
      </c>
      <c r="M8" s="17"/>
      <c r="N8" s="17"/>
      <c r="O8" s="203">
        <v>122148</v>
      </c>
    </row>
    <row r="9" spans="1:16" x14ac:dyDescent="0.2">
      <c r="A9" s="765"/>
      <c r="B9" s="355" t="s">
        <v>98</v>
      </c>
      <c r="C9" s="17">
        <v>9903</v>
      </c>
      <c r="D9" s="17">
        <v>10647</v>
      </c>
      <c r="E9" s="17">
        <v>11055</v>
      </c>
      <c r="F9" s="17">
        <v>10647</v>
      </c>
      <c r="G9" s="17">
        <v>10611</v>
      </c>
      <c r="H9" s="17">
        <v>11165</v>
      </c>
      <c r="I9" s="17">
        <v>9338</v>
      </c>
      <c r="J9" s="17">
        <v>10263</v>
      </c>
      <c r="K9" s="17">
        <v>11199</v>
      </c>
      <c r="L9" s="17">
        <v>10878</v>
      </c>
      <c r="M9" s="17"/>
      <c r="N9" s="17"/>
      <c r="O9" s="203">
        <v>105704</v>
      </c>
    </row>
    <row r="10" spans="1:16" x14ac:dyDescent="0.2">
      <c r="A10" s="765"/>
      <c r="B10" s="307" t="s">
        <v>96</v>
      </c>
      <c r="C10" s="360">
        <v>21687</v>
      </c>
      <c r="D10" s="360">
        <v>22969</v>
      </c>
      <c r="E10" s="360">
        <v>24028</v>
      </c>
      <c r="F10" s="360">
        <v>23269</v>
      </c>
      <c r="G10" s="360">
        <v>22758</v>
      </c>
      <c r="H10" s="360">
        <v>24065</v>
      </c>
      <c r="I10" s="360">
        <v>19635</v>
      </c>
      <c r="J10" s="360">
        <v>21766</v>
      </c>
      <c r="K10" s="360">
        <v>24167</v>
      </c>
      <c r="L10" s="360">
        <v>23510</v>
      </c>
      <c r="M10" s="360"/>
      <c r="N10" s="572"/>
      <c r="O10" s="573">
        <v>227852</v>
      </c>
    </row>
    <row r="11" spans="1:16" ht="13.5" thickBot="1" x14ac:dyDescent="0.25">
      <c r="A11" s="766"/>
      <c r="B11" s="308" t="s">
        <v>99</v>
      </c>
      <c r="C11" s="361">
        <v>1881</v>
      </c>
      <c r="D11" s="361">
        <v>1675</v>
      </c>
      <c r="E11" s="361">
        <v>1918</v>
      </c>
      <c r="F11" s="361">
        <v>1975</v>
      </c>
      <c r="G11" s="361">
        <v>1536</v>
      </c>
      <c r="H11" s="361">
        <v>1735</v>
      </c>
      <c r="I11" s="361">
        <v>959</v>
      </c>
      <c r="J11" s="361">
        <v>1240</v>
      </c>
      <c r="K11" s="361">
        <v>1769</v>
      </c>
      <c r="L11" s="361">
        <v>1754</v>
      </c>
      <c r="M11" s="361"/>
      <c r="N11" s="361"/>
      <c r="O11" s="575">
        <v>16444</v>
      </c>
    </row>
    <row r="12" spans="1:16" ht="5.25" customHeight="1" thickTop="1" x14ac:dyDescent="0.2">
      <c r="A12" s="86"/>
      <c r="B12" s="309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3"/>
      <c r="O12" s="363"/>
    </row>
    <row r="13" spans="1:16" ht="36.75" customHeight="1" thickBot="1" x14ac:dyDescent="0.25">
      <c r="A13" s="310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</row>
    <row r="14" spans="1:16" x14ac:dyDescent="0.2">
      <c r="A14" s="313"/>
      <c r="B14" s="356" t="s">
        <v>97</v>
      </c>
      <c r="C14" s="314">
        <v>10871</v>
      </c>
      <c r="D14" s="314">
        <v>11324</v>
      </c>
      <c r="E14" s="314">
        <v>11828</v>
      </c>
      <c r="F14" s="314">
        <v>11559</v>
      </c>
      <c r="G14" s="314">
        <v>11073</v>
      </c>
      <c r="H14" s="314">
        <v>11765</v>
      </c>
      <c r="I14" s="314">
        <v>9345</v>
      </c>
      <c r="J14" s="314">
        <v>10393</v>
      </c>
      <c r="K14" s="314">
        <v>11775</v>
      </c>
      <c r="L14" s="314">
        <v>11483</v>
      </c>
      <c r="M14" s="314"/>
      <c r="N14" s="314"/>
      <c r="O14" s="576">
        <v>111417</v>
      </c>
    </row>
    <row r="15" spans="1:16" x14ac:dyDescent="0.2">
      <c r="A15" s="351" t="s">
        <v>137</v>
      </c>
      <c r="B15" s="355" t="s">
        <v>98</v>
      </c>
      <c r="C15" s="17">
        <v>7236</v>
      </c>
      <c r="D15" s="17">
        <v>8051</v>
      </c>
      <c r="E15" s="17">
        <v>8162</v>
      </c>
      <c r="F15" s="17">
        <v>8044</v>
      </c>
      <c r="G15" s="17">
        <v>8025</v>
      </c>
      <c r="H15" s="17">
        <v>8364</v>
      </c>
      <c r="I15" s="17">
        <v>7025</v>
      </c>
      <c r="J15" s="17">
        <v>7573</v>
      </c>
      <c r="K15" s="17">
        <v>8384</v>
      </c>
      <c r="L15" s="17">
        <v>8068</v>
      </c>
      <c r="M15" s="17"/>
      <c r="N15" s="17"/>
      <c r="O15" s="203">
        <v>78932</v>
      </c>
    </row>
    <row r="16" spans="1:16" x14ac:dyDescent="0.2">
      <c r="A16" s="351" t="s">
        <v>138</v>
      </c>
      <c r="B16" s="307" t="s">
        <v>96</v>
      </c>
      <c r="C16" s="360">
        <v>18107</v>
      </c>
      <c r="D16" s="360">
        <v>19375</v>
      </c>
      <c r="E16" s="360">
        <v>19990</v>
      </c>
      <c r="F16" s="360">
        <v>19603</v>
      </c>
      <c r="G16" s="360">
        <v>19098</v>
      </c>
      <c r="H16" s="360">
        <v>20129</v>
      </c>
      <c r="I16" s="360">
        <v>16370</v>
      </c>
      <c r="J16" s="360">
        <v>17966</v>
      </c>
      <c r="K16" s="360">
        <v>20159</v>
      </c>
      <c r="L16" s="360">
        <v>19551</v>
      </c>
      <c r="M16" s="360"/>
      <c r="N16" s="572"/>
      <c r="O16" s="573">
        <v>190349</v>
      </c>
      <c r="P16" s="449"/>
    </row>
    <row r="17" spans="1:15" ht="13.5" thickBot="1" x14ac:dyDescent="0.25">
      <c r="A17" s="315"/>
      <c r="B17" s="316" t="s">
        <v>99</v>
      </c>
      <c r="C17" s="361">
        <v>3635</v>
      </c>
      <c r="D17" s="361">
        <v>3273</v>
      </c>
      <c r="E17" s="361">
        <v>3666</v>
      </c>
      <c r="F17" s="361">
        <v>3515</v>
      </c>
      <c r="G17" s="361">
        <v>3048</v>
      </c>
      <c r="H17" s="361">
        <v>3401</v>
      </c>
      <c r="I17" s="361">
        <v>2320</v>
      </c>
      <c r="J17" s="361">
        <v>2820</v>
      </c>
      <c r="K17" s="361">
        <v>3391</v>
      </c>
      <c r="L17" s="361">
        <v>3415</v>
      </c>
      <c r="M17" s="361"/>
      <c r="N17" s="574"/>
      <c r="O17" s="575">
        <v>32485</v>
      </c>
    </row>
    <row r="18" spans="1:15" ht="12.75" customHeight="1" thickTop="1" x14ac:dyDescent="0.2">
      <c r="A18" s="317"/>
      <c r="B18" s="318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520"/>
      <c r="O18" s="585"/>
    </row>
    <row r="19" spans="1:15" x14ac:dyDescent="0.2">
      <c r="A19" s="763" t="s">
        <v>177</v>
      </c>
      <c r="B19" s="355" t="s">
        <v>97</v>
      </c>
      <c r="C19" s="17">
        <v>10037</v>
      </c>
      <c r="D19" s="17">
        <v>10420</v>
      </c>
      <c r="E19" s="17">
        <v>10883</v>
      </c>
      <c r="F19" s="17">
        <v>10637</v>
      </c>
      <c r="G19" s="17">
        <v>10156</v>
      </c>
      <c r="H19" s="17">
        <v>10828</v>
      </c>
      <c r="I19" s="17">
        <v>8583</v>
      </c>
      <c r="J19" s="17">
        <v>9520</v>
      </c>
      <c r="K19" s="17">
        <v>10795</v>
      </c>
      <c r="L19" s="17">
        <v>10544</v>
      </c>
      <c r="M19" s="17"/>
      <c r="N19" s="17"/>
      <c r="O19" s="203">
        <v>102404</v>
      </c>
    </row>
    <row r="20" spans="1:15" x14ac:dyDescent="0.2">
      <c r="A20" s="756"/>
      <c r="B20" s="355" t="s">
        <v>98</v>
      </c>
      <c r="C20" s="17">
        <v>6503</v>
      </c>
      <c r="D20" s="17">
        <v>7359</v>
      </c>
      <c r="E20" s="17">
        <v>7415</v>
      </c>
      <c r="F20" s="17">
        <v>7270</v>
      </c>
      <c r="G20" s="17">
        <v>7247</v>
      </c>
      <c r="H20" s="17">
        <v>7555</v>
      </c>
      <c r="I20" s="17">
        <v>6344</v>
      </c>
      <c r="J20" s="17">
        <v>6838</v>
      </c>
      <c r="K20" s="17">
        <v>7617</v>
      </c>
      <c r="L20" s="17">
        <v>7306</v>
      </c>
      <c r="M20" s="17"/>
      <c r="N20" s="17"/>
      <c r="O20" s="203">
        <v>71454</v>
      </c>
    </row>
    <row r="21" spans="1:15" x14ac:dyDescent="0.2">
      <c r="A21" s="756"/>
      <c r="B21" s="307" t="s">
        <v>96</v>
      </c>
      <c r="C21" s="360">
        <v>16540</v>
      </c>
      <c r="D21" s="360">
        <v>17779</v>
      </c>
      <c r="E21" s="360">
        <v>18298</v>
      </c>
      <c r="F21" s="360">
        <v>17907</v>
      </c>
      <c r="G21" s="360">
        <v>17403</v>
      </c>
      <c r="H21" s="360">
        <v>18383</v>
      </c>
      <c r="I21" s="360">
        <v>14927</v>
      </c>
      <c r="J21" s="360">
        <v>16358</v>
      </c>
      <c r="K21" s="360">
        <v>18412</v>
      </c>
      <c r="L21" s="360">
        <v>17850</v>
      </c>
      <c r="M21" s="360"/>
      <c r="N21" s="572"/>
      <c r="O21" s="573">
        <v>173858</v>
      </c>
    </row>
    <row r="22" spans="1:15" x14ac:dyDescent="0.2">
      <c r="A22" s="757"/>
      <c r="B22" s="319" t="s">
        <v>99</v>
      </c>
      <c r="C22" s="366">
        <v>3534</v>
      </c>
      <c r="D22" s="366">
        <v>3061</v>
      </c>
      <c r="E22" s="366">
        <v>3468</v>
      </c>
      <c r="F22" s="366">
        <v>3367</v>
      </c>
      <c r="G22" s="366">
        <v>2909</v>
      </c>
      <c r="H22" s="366">
        <v>3273</v>
      </c>
      <c r="I22" s="366">
        <v>2239</v>
      </c>
      <c r="J22" s="366">
        <v>2682</v>
      </c>
      <c r="K22" s="366">
        <v>3178</v>
      </c>
      <c r="L22" s="366">
        <v>3238</v>
      </c>
      <c r="M22" s="366"/>
      <c r="N22" s="581"/>
      <c r="O22" s="578">
        <v>30950</v>
      </c>
    </row>
    <row r="23" spans="1:15" x14ac:dyDescent="0.2">
      <c r="A23" s="320"/>
      <c r="B23" s="321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8"/>
      <c r="O23" s="582"/>
    </row>
    <row r="24" spans="1:15" x14ac:dyDescent="0.2">
      <c r="A24" s="763" t="s">
        <v>48</v>
      </c>
      <c r="B24" s="355" t="s">
        <v>97</v>
      </c>
      <c r="C24" s="17">
        <v>217</v>
      </c>
      <c r="D24" s="17">
        <v>232</v>
      </c>
      <c r="E24" s="17">
        <v>241</v>
      </c>
      <c r="F24" s="17">
        <v>241</v>
      </c>
      <c r="G24" s="17">
        <v>229</v>
      </c>
      <c r="H24" s="17">
        <v>240</v>
      </c>
      <c r="I24" s="17">
        <v>187</v>
      </c>
      <c r="J24" s="17">
        <v>252</v>
      </c>
      <c r="K24" s="17">
        <v>270</v>
      </c>
      <c r="L24" s="17">
        <v>241</v>
      </c>
      <c r="M24" s="17"/>
      <c r="N24" s="17"/>
      <c r="O24" s="203">
        <v>2350</v>
      </c>
    </row>
    <row r="25" spans="1:15" x14ac:dyDescent="0.2">
      <c r="A25" s="756"/>
      <c r="B25" s="355" t="s">
        <v>98</v>
      </c>
      <c r="C25" s="17">
        <v>114</v>
      </c>
      <c r="D25" s="17">
        <v>118</v>
      </c>
      <c r="E25" s="17">
        <v>126</v>
      </c>
      <c r="F25" s="17">
        <v>141</v>
      </c>
      <c r="G25" s="17">
        <v>152</v>
      </c>
      <c r="H25" s="17">
        <v>181</v>
      </c>
      <c r="I25" s="17">
        <v>177</v>
      </c>
      <c r="J25" s="17">
        <v>137</v>
      </c>
      <c r="K25" s="17">
        <v>170</v>
      </c>
      <c r="L25" s="17">
        <v>165</v>
      </c>
      <c r="M25" s="17"/>
      <c r="N25" s="17"/>
      <c r="O25" s="203">
        <v>1480</v>
      </c>
    </row>
    <row r="26" spans="1:15" x14ac:dyDescent="0.2">
      <c r="A26" s="756"/>
      <c r="B26" s="307" t="s">
        <v>96</v>
      </c>
      <c r="C26" s="360">
        <v>331</v>
      </c>
      <c r="D26" s="360">
        <v>350</v>
      </c>
      <c r="E26" s="360">
        <v>367</v>
      </c>
      <c r="F26" s="360">
        <v>382</v>
      </c>
      <c r="G26" s="360">
        <v>381</v>
      </c>
      <c r="H26" s="360">
        <v>421</v>
      </c>
      <c r="I26" s="360">
        <v>364</v>
      </c>
      <c r="J26" s="360">
        <v>389</v>
      </c>
      <c r="K26" s="360">
        <v>440</v>
      </c>
      <c r="L26" s="360">
        <v>406</v>
      </c>
      <c r="M26" s="360"/>
      <c r="N26" s="572"/>
      <c r="O26" s="573">
        <v>3830</v>
      </c>
    </row>
    <row r="27" spans="1:15" x14ac:dyDescent="0.2">
      <c r="A27" s="757"/>
      <c r="B27" s="319" t="s">
        <v>99</v>
      </c>
      <c r="C27" s="366">
        <v>103</v>
      </c>
      <c r="D27" s="366">
        <v>114</v>
      </c>
      <c r="E27" s="366">
        <v>115</v>
      </c>
      <c r="F27" s="366">
        <v>100</v>
      </c>
      <c r="G27" s="366">
        <v>77</v>
      </c>
      <c r="H27" s="366">
        <v>59</v>
      </c>
      <c r="I27" s="366">
        <v>10</v>
      </c>
      <c r="J27" s="366">
        <v>115</v>
      </c>
      <c r="K27" s="366">
        <v>100</v>
      </c>
      <c r="L27" s="366">
        <v>76</v>
      </c>
      <c r="M27" s="366"/>
      <c r="N27" s="581"/>
      <c r="O27" s="578">
        <v>870</v>
      </c>
    </row>
    <row r="28" spans="1:15" x14ac:dyDescent="0.2">
      <c r="A28" s="320"/>
      <c r="B28" s="321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8"/>
      <c r="O28" s="582"/>
    </row>
    <row r="29" spans="1:15" x14ac:dyDescent="0.2">
      <c r="A29" s="90"/>
      <c r="B29" s="355" t="s">
        <v>97</v>
      </c>
      <c r="C29" s="17">
        <v>617</v>
      </c>
      <c r="D29" s="17">
        <v>672</v>
      </c>
      <c r="E29" s="17">
        <v>704</v>
      </c>
      <c r="F29" s="17">
        <v>681</v>
      </c>
      <c r="G29" s="17">
        <v>688</v>
      </c>
      <c r="H29" s="17">
        <v>697</v>
      </c>
      <c r="I29" s="17">
        <v>575</v>
      </c>
      <c r="J29" s="17">
        <v>621</v>
      </c>
      <c r="K29" s="17">
        <v>710</v>
      </c>
      <c r="L29" s="17">
        <v>698</v>
      </c>
      <c r="M29" s="17"/>
      <c r="N29" s="17"/>
      <c r="O29" s="203">
        <v>6663</v>
      </c>
    </row>
    <row r="30" spans="1:15" x14ac:dyDescent="0.2">
      <c r="A30" s="352" t="s">
        <v>139</v>
      </c>
      <c r="B30" s="355" t="s">
        <v>98</v>
      </c>
      <c r="C30" s="17">
        <v>619</v>
      </c>
      <c r="D30" s="17">
        <v>574</v>
      </c>
      <c r="E30" s="17">
        <v>621</v>
      </c>
      <c r="F30" s="17">
        <v>633</v>
      </c>
      <c r="G30" s="17">
        <v>626</v>
      </c>
      <c r="H30" s="17">
        <v>628</v>
      </c>
      <c r="I30" s="17">
        <v>504</v>
      </c>
      <c r="J30" s="17">
        <v>598</v>
      </c>
      <c r="K30" s="17">
        <v>597</v>
      </c>
      <c r="L30" s="17">
        <v>597</v>
      </c>
      <c r="M30" s="17"/>
      <c r="N30" s="17"/>
      <c r="O30" s="203">
        <v>5998</v>
      </c>
    </row>
    <row r="31" spans="1:15" x14ac:dyDescent="0.2">
      <c r="A31" s="352" t="s">
        <v>88</v>
      </c>
      <c r="B31" s="307" t="s">
        <v>96</v>
      </c>
      <c r="C31" s="360">
        <v>1236</v>
      </c>
      <c r="D31" s="360">
        <v>1246</v>
      </c>
      <c r="E31" s="360">
        <v>1325</v>
      </c>
      <c r="F31" s="360">
        <v>1314</v>
      </c>
      <c r="G31" s="360">
        <v>1314</v>
      </c>
      <c r="H31" s="360">
        <v>1325</v>
      </c>
      <c r="I31" s="360">
        <v>1079</v>
      </c>
      <c r="J31" s="360">
        <v>1219</v>
      </c>
      <c r="K31" s="360">
        <v>1307</v>
      </c>
      <c r="L31" s="360">
        <v>1295</v>
      </c>
      <c r="M31" s="360"/>
      <c r="N31" s="572"/>
      <c r="O31" s="573">
        <v>12661</v>
      </c>
    </row>
    <row r="32" spans="1:15" ht="13.5" thickBot="1" x14ac:dyDescent="0.25">
      <c r="A32" s="322"/>
      <c r="B32" s="319" t="s">
        <v>99</v>
      </c>
      <c r="C32" s="366">
        <v>-2</v>
      </c>
      <c r="D32" s="366">
        <v>98</v>
      </c>
      <c r="E32" s="366">
        <v>83</v>
      </c>
      <c r="F32" s="366">
        <v>48</v>
      </c>
      <c r="G32" s="366">
        <v>62</v>
      </c>
      <c r="H32" s="366">
        <v>69</v>
      </c>
      <c r="I32" s="366">
        <v>71</v>
      </c>
      <c r="J32" s="366">
        <v>23</v>
      </c>
      <c r="K32" s="366">
        <v>113</v>
      </c>
      <c r="L32" s="366">
        <v>101</v>
      </c>
      <c r="M32" s="366"/>
      <c r="N32" s="581"/>
      <c r="O32" s="583">
        <v>665</v>
      </c>
    </row>
    <row r="33" spans="1:15" ht="13.5" thickBot="1" x14ac:dyDescent="0.25">
      <c r="A33" s="70"/>
      <c r="B33" s="327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25"/>
      <c r="O33" s="312"/>
    </row>
    <row r="34" spans="1:15" x14ac:dyDescent="0.2">
      <c r="A34" s="755" t="s">
        <v>49</v>
      </c>
      <c r="B34" s="357" t="s">
        <v>97</v>
      </c>
      <c r="C34" s="214">
        <v>475</v>
      </c>
      <c r="D34" s="214">
        <v>487</v>
      </c>
      <c r="E34" s="214">
        <v>592</v>
      </c>
      <c r="F34" s="214">
        <v>503</v>
      </c>
      <c r="G34" s="214">
        <v>515</v>
      </c>
      <c r="H34" s="214">
        <v>533</v>
      </c>
      <c r="I34" s="214">
        <v>436</v>
      </c>
      <c r="J34" s="214">
        <v>495</v>
      </c>
      <c r="K34" s="214">
        <v>553</v>
      </c>
      <c r="L34" s="214">
        <v>518</v>
      </c>
      <c r="M34" s="214"/>
      <c r="N34" s="214"/>
      <c r="O34" s="208">
        <v>5107</v>
      </c>
    </row>
    <row r="35" spans="1:15" x14ac:dyDescent="0.2">
      <c r="A35" s="756"/>
      <c r="B35" s="355" t="s">
        <v>98</v>
      </c>
      <c r="C35" s="17">
        <v>829</v>
      </c>
      <c r="D35" s="17">
        <v>813</v>
      </c>
      <c r="E35" s="17">
        <v>912</v>
      </c>
      <c r="F35" s="17">
        <v>855</v>
      </c>
      <c r="G35" s="17">
        <v>856</v>
      </c>
      <c r="H35" s="17">
        <v>900</v>
      </c>
      <c r="I35" s="17">
        <v>743</v>
      </c>
      <c r="J35" s="17">
        <v>882</v>
      </c>
      <c r="K35" s="17">
        <v>815</v>
      </c>
      <c r="L35" s="17">
        <v>829</v>
      </c>
      <c r="M35" s="17"/>
      <c r="N35" s="17"/>
      <c r="O35" s="203">
        <v>8434</v>
      </c>
    </row>
    <row r="36" spans="1:15" x14ac:dyDescent="0.2">
      <c r="A36" s="756"/>
      <c r="B36" s="307" t="s">
        <v>96</v>
      </c>
      <c r="C36" s="360">
        <v>1304</v>
      </c>
      <c r="D36" s="360">
        <v>1300</v>
      </c>
      <c r="E36" s="360">
        <v>1504</v>
      </c>
      <c r="F36" s="360">
        <v>1358</v>
      </c>
      <c r="G36" s="360">
        <v>1371</v>
      </c>
      <c r="H36" s="360">
        <v>1433</v>
      </c>
      <c r="I36" s="360">
        <v>1179</v>
      </c>
      <c r="J36" s="360">
        <v>1377</v>
      </c>
      <c r="K36" s="360">
        <v>1368</v>
      </c>
      <c r="L36" s="360">
        <v>1347</v>
      </c>
      <c r="M36" s="360"/>
      <c r="N36" s="572"/>
      <c r="O36" s="573">
        <v>13541</v>
      </c>
    </row>
    <row r="37" spans="1:15" x14ac:dyDescent="0.2">
      <c r="A37" s="757"/>
      <c r="B37" s="319" t="s">
        <v>99</v>
      </c>
      <c r="C37" s="366">
        <v>-354</v>
      </c>
      <c r="D37" s="366">
        <v>-326</v>
      </c>
      <c r="E37" s="366">
        <v>-320</v>
      </c>
      <c r="F37" s="366">
        <v>-352</v>
      </c>
      <c r="G37" s="366">
        <v>-341</v>
      </c>
      <c r="H37" s="366">
        <v>-367</v>
      </c>
      <c r="I37" s="366">
        <v>-307</v>
      </c>
      <c r="J37" s="366">
        <v>-387</v>
      </c>
      <c r="K37" s="366">
        <v>-262</v>
      </c>
      <c r="L37" s="366">
        <v>-311</v>
      </c>
      <c r="M37" s="366"/>
      <c r="N37" s="581"/>
      <c r="O37" s="578">
        <v>-3327</v>
      </c>
    </row>
    <row r="38" spans="1:15" x14ac:dyDescent="0.2">
      <c r="A38" s="326"/>
      <c r="B38" s="327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47"/>
      <c r="O38" s="584"/>
    </row>
    <row r="39" spans="1:15" x14ac:dyDescent="0.2">
      <c r="A39" s="98"/>
      <c r="B39" s="357" t="s">
        <v>97</v>
      </c>
      <c r="C39" s="214">
        <v>65</v>
      </c>
      <c r="D39" s="214">
        <v>68</v>
      </c>
      <c r="E39" s="214">
        <v>78</v>
      </c>
      <c r="F39" s="214">
        <v>68</v>
      </c>
      <c r="G39" s="214">
        <v>70</v>
      </c>
      <c r="H39" s="214">
        <v>77</v>
      </c>
      <c r="I39" s="214">
        <v>58</v>
      </c>
      <c r="J39" s="214">
        <v>76</v>
      </c>
      <c r="K39" s="214">
        <v>70</v>
      </c>
      <c r="L39" s="214">
        <v>66</v>
      </c>
      <c r="M39" s="214"/>
      <c r="N39" s="214"/>
      <c r="O39" s="203">
        <v>697</v>
      </c>
    </row>
    <row r="40" spans="1:15" x14ac:dyDescent="0.2">
      <c r="A40" s="351" t="s">
        <v>174</v>
      </c>
      <c r="B40" s="355" t="s">
        <v>98</v>
      </c>
      <c r="C40" s="17">
        <v>45</v>
      </c>
      <c r="D40" s="17">
        <v>49</v>
      </c>
      <c r="E40" s="17">
        <v>51</v>
      </c>
      <c r="F40" s="17">
        <v>54</v>
      </c>
      <c r="G40" s="17">
        <v>53</v>
      </c>
      <c r="H40" s="17">
        <v>72</v>
      </c>
      <c r="I40" s="17">
        <v>73</v>
      </c>
      <c r="J40" s="17">
        <v>62</v>
      </c>
      <c r="K40" s="17">
        <v>77</v>
      </c>
      <c r="L40" s="17">
        <v>78</v>
      </c>
      <c r="M40" s="17"/>
      <c r="N40" s="17"/>
      <c r="O40" s="203">
        <v>614</v>
      </c>
    </row>
    <row r="41" spans="1:15" x14ac:dyDescent="0.2">
      <c r="A41" s="351" t="s">
        <v>140</v>
      </c>
      <c r="B41" s="307" t="s">
        <v>96</v>
      </c>
      <c r="C41" s="360">
        <v>110</v>
      </c>
      <c r="D41" s="360">
        <v>117</v>
      </c>
      <c r="E41" s="360">
        <v>129</v>
      </c>
      <c r="F41" s="360">
        <v>122</v>
      </c>
      <c r="G41" s="360">
        <v>123</v>
      </c>
      <c r="H41" s="360">
        <v>149</v>
      </c>
      <c r="I41" s="360">
        <v>131</v>
      </c>
      <c r="J41" s="360">
        <v>138</v>
      </c>
      <c r="K41" s="360">
        <v>147</v>
      </c>
      <c r="L41" s="360">
        <v>144</v>
      </c>
      <c r="M41" s="360"/>
      <c r="N41" s="572"/>
      <c r="O41" s="573">
        <v>1311</v>
      </c>
    </row>
    <row r="42" spans="1:15" x14ac:dyDescent="0.2">
      <c r="A42" s="328"/>
      <c r="B42" s="319" t="s">
        <v>99</v>
      </c>
      <c r="C42" s="366">
        <v>20</v>
      </c>
      <c r="D42" s="366">
        <v>19</v>
      </c>
      <c r="E42" s="366">
        <v>27</v>
      </c>
      <c r="F42" s="366">
        <v>14</v>
      </c>
      <c r="G42" s="366">
        <v>17</v>
      </c>
      <c r="H42" s="366">
        <v>5</v>
      </c>
      <c r="I42" s="366">
        <v>-15</v>
      </c>
      <c r="J42" s="366">
        <v>14</v>
      </c>
      <c r="K42" s="366">
        <v>-7</v>
      </c>
      <c r="L42" s="366">
        <v>-12</v>
      </c>
      <c r="M42" s="366"/>
      <c r="N42" s="581"/>
      <c r="O42" s="578">
        <v>83</v>
      </c>
    </row>
    <row r="43" spans="1:15" x14ac:dyDescent="0.2">
      <c r="A43" s="83"/>
      <c r="B43" s="327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47"/>
      <c r="O43" s="584"/>
    </row>
    <row r="44" spans="1:15" x14ac:dyDescent="0.2">
      <c r="A44" s="92"/>
      <c r="B44" s="357" t="s">
        <v>97</v>
      </c>
      <c r="C44" s="214">
        <v>244</v>
      </c>
      <c r="D44" s="214">
        <v>295</v>
      </c>
      <c r="E44" s="214">
        <v>315</v>
      </c>
      <c r="F44" s="214">
        <v>338</v>
      </c>
      <c r="G44" s="214">
        <v>327</v>
      </c>
      <c r="H44" s="214">
        <v>367</v>
      </c>
      <c r="I44" s="214">
        <v>310</v>
      </c>
      <c r="J44" s="214">
        <v>381</v>
      </c>
      <c r="K44" s="214">
        <v>386</v>
      </c>
      <c r="L44" s="214">
        <v>400</v>
      </c>
      <c r="M44" s="214"/>
      <c r="N44" s="214"/>
      <c r="O44" s="203">
        <v>3362</v>
      </c>
    </row>
    <row r="45" spans="1:15" x14ac:dyDescent="0.2">
      <c r="A45" s="353" t="s">
        <v>91</v>
      </c>
      <c r="B45" s="355" t="s">
        <v>98</v>
      </c>
      <c r="C45" s="17">
        <v>369</v>
      </c>
      <c r="D45" s="17">
        <v>333</v>
      </c>
      <c r="E45" s="17">
        <v>336</v>
      </c>
      <c r="F45" s="17">
        <v>353</v>
      </c>
      <c r="G45" s="17">
        <v>332</v>
      </c>
      <c r="H45" s="17">
        <v>379</v>
      </c>
      <c r="I45" s="17">
        <v>262</v>
      </c>
      <c r="J45" s="17">
        <v>287</v>
      </c>
      <c r="K45" s="17">
        <v>289</v>
      </c>
      <c r="L45" s="17">
        <v>331</v>
      </c>
      <c r="M45" s="17"/>
      <c r="N45" s="17"/>
      <c r="O45" s="203">
        <v>3271</v>
      </c>
    </row>
    <row r="46" spans="1:15" x14ac:dyDescent="0.2">
      <c r="A46" s="353" t="s">
        <v>141</v>
      </c>
      <c r="B46" s="307" t="s">
        <v>96</v>
      </c>
      <c r="C46" s="360">
        <v>613</v>
      </c>
      <c r="D46" s="360">
        <v>628</v>
      </c>
      <c r="E46" s="360">
        <v>651</v>
      </c>
      <c r="F46" s="360">
        <v>691</v>
      </c>
      <c r="G46" s="360">
        <v>659</v>
      </c>
      <c r="H46" s="360">
        <v>746</v>
      </c>
      <c r="I46" s="360">
        <v>572</v>
      </c>
      <c r="J46" s="360">
        <v>668</v>
      </c>
      <c r="K46" s="360">
        <v>675</v>
      </c>
      <c r="L46" s="360">
        <v>731</v>
      </c>
      <c r="M46" s="360"/>
      <c r="N46" s="572"/>
      <c r="O46" s="573">
        <v>6633</v>
      </c>
    </row>
    <row r="47" spans="1:15" x14ac:dyDescent="0.2">
      <c r="A47" s="94"/>
      <c r="B47" s="319" t="s">
        <v>99</v>
      </c>
      <c r="C47" s="366">
        <v>-125</v>
      </c>
      <c r="D47" s="366">
        <v>-38</v>
      </c>
      <c r="E47" s="366">
        <v>-21</v>
      </c>
      <c r="F47" s="366">
        <v>-15</v>
      </c>
      <c r="G47" s="366">
        <v>-5</v>
      </c>
      <c r="H47" s="366">
        <v>-12</v>
      </c>
      <c r="I47" s="366">
        <v>48</v>
      </c>
      <c r="J47" s="366">
        <v>94</v>
      </c>
      <c r="K47" s="366">
        <v>97</v>
      </c>
      <c r="L47" s="366">
        <v>69</v>
      </c>
      <c r="M47" s="366"/>
      <c r="N47" s="581"/>
      <c r="O47" s="578">
        <v>91</v>
      </c>
    </row>
    <row r="48" spans="1:15" x14ac:dyDescent="0.2">
      <c r="A48" s="326"/>
      <c r="B48" s="327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47"/>
      <c r="O48" s="584"/>
    </row>
    <row r="49" spans="1:15" x14ac:dyDescent="0.2">
      <c r="A49" s="755" t="s">
        <v>142</v>
      </c>
      <c r="B49" s="357" t="s">
        <v>97</v>
      </c>
      <c r="C49" s="214">
        <v>126</v>
      </c>
      <c r="D49" s="214">
        <v>143</v>
      </c>
      <c r="E49" s="214">
        <v>155</v>
      </c>
      <c r="F49" s="214">
        <v>148</v>
      </c>
      <c r="G49" s="214">
        <v>156</v>
      </c>
      <c r="H49" s="214">
        <v>151</v>
      </c>
      <c r="I49" s="214">
        <v>139</v>
      </c>
      <c r="J49" s="214">
        <v>148</v>
      </c>
      <c r="K49" s="214">
        <v>176</v>
      </c>
      <c r="L49" s="214">
        <v>157</v>
      </c>
      <c r="M49" s="214"/>
      <c r="N49" s="214"/>
      <c r="O49" s="203">
        <v>1499</v>
      </c>
    </row>
    <row r="50" spans="1:15" x14ac:dyDescent="0.2">
      <c r="A50" s="758"/>
      <c r="B50" s="355" t="s">
        <v>98</v>
      </c>
      <c r="C50" s="17">
        <v>1349</v>
      </c>
      <c r="D50" s="17">
        <v>1326</v>
      </c>
      <c r="E50" s="17">
        <v>1517</v>
      </c>
      <c r="F50" s="17">
        <v>1270</v>
      </c>
      <c r="G50" s="17">
        <v>1275</v>
      </c>
      <c r="H50" s="17">
        <v>1379</v>
      </c>
      <c r="I50" s="17">
        <v>1172</v>
      </c>
      <c r="J50" s="17">
        <v>1395</v>
      </c>
      <c r="K50" s="17">
        <v>1572</v>
      </c>
      <c r="L50" s="17">
        <v>1500</v>
      </c>
      <c r="M50" s="17"/>
      <c r="N50" s="17"/>
      <c r="O50" s="203">
        <v>13756</v>
      </c>
    </row>
    <row r="51" spans="1:15" x14ac:dyDescent="0.2">
      <c r="A51" s="758"/>
      <c r="B51" s="307" t="s">
        <v>96</v>
      </c>
      <c r="C51" s="360">
        <v>1475</v>
      </c>
      <c r="D51" s="360">
        <v>1469</v>
      </c>
      <c r="E51" s="360">
        <v>1672</v>
      </c>
      <c r="F51" s="360">
        <v>1418</v>
      </c>
      <c r="G51" s="360">
        <v>1431</v>
      </c>
      <c r="H51" s="360">
        <v>1530</v>
      </c>
      <c r="I51" s="360">
        <v>1311</v>
      </c>
      <c r="J51" s="360">
        <v>1543</v>
      </c>
      <c r="K51" s="360">
        <v>1748</v>
      </c>
      <c r="L51" s="360">
        <v>1657</v>
      </c>
      <c r="M51" s="360"/>
      <c r="N51" s="572"/>
      <c r="O51" s="573">
        <v>15255</v>
      </c>
    </row>
    <row r="52" spans="1:15" x14ac:dyDescent="0.2">
      <c r="A52" s="759"/>
      <c r="B52" s="319" t="s">
        <v>99</v>
      </c>
      <c r="C52" s="366">
        <v>-1223</v>
      </c>
      <c r="D52" s="366">
        <v>-1183</v>
      </c>
      <c r="E52" s="366">
        <v>-1362</v>
      </c>
      <c r="F52" s="366">
        <v>-1122</v>
      </c>
      <c r="G52" s="366">
        <v>-1119</v>
      </c>
      <c r="H52" s="366">
        <v>-1228</v>
      </c>
      <c r="I52" s="366">
        <v>-1033</v>
      </c>
      <c r="J52" s="366">
        <v>-1247</v>
      </c>
      <c r="K52" s="366">
        <v>-1396</v>
      </c>
      <c r="L52" s="366">
        <v>-1343</v>
      </c>
      <c r="M52" s="366"/>
      <c r="N52" s="581"/>
      <c r="O52" s="578">
        <v>-12257</v>
      </c>
    </row>
    <row r="53" spans="1:15" ht="14.25" x14ac:dyDescent="0.2">
      <c r="A53" s="348"/>
      <c r="B53" s="327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47"/>
      <c r="O53" s="584"/>
    </row>
    <row r="54" spans="1:15" x14ac:dyDescent="0.2">
      <c r="A54" s="755" t="s">
        <v>50</v>
      </c>
      <c r="B54" s="357" t="s">
        <v>97</v>
      </c>
      <c r="C54" s="214">
        <v>4</v>
      </c>
      <c r="D54" s="214">
        <v>5</v>
      </c>
      <c r="E54" s="214">
        <v>5</v>
      </c>
      <c r="F54" s="214">
        <v>6</v>
      </c>
      <c r="G54" s="214">
        <v>6</v>
      </c>
      <c r="H54" s="214">
        <v>8</v>
      </c>
      <c r="I54" s="214">
        <v>8</v>
      </c>
      <c r="J54" s="214">
        <v>8</v>
      </c>
      <c r="K54" s="214">
        <v>8</v>
      </c>
      <c r="L54" s="214">
        <v>9</v>
      </c>
      <c r="M54" s="214"/>
      <c r="N54" s="214"/>
      <c r="O54" s="203">
        <v>66</v>
      </c>
    </row>
    <row r="55" spans="1:15" x14ac:dyDescent="0.2">
      <c r="A55" s="756"/>
      <c r="B55" s="355" t="s">
        <v>98</v>
      </c>
      <c r="C55" s="96">
        <v>74</v>
      </c>
      <c r="D55" s="96">
        <v>75</v>
      </c>
      <c r="E55" s="96">
        <v>77</v>
      </c>
      <c r="F55" s="96">
        <v>72</v>
      </c>
      <c r="G55" s="96">
        <v>69</v>
      </c>
      <c r="H55" s="96">
        <v>71</v>
      </c>
      <c r="I55" s="96">
        <v>64</v>
      </c>
      <c r="J55" s="96">
        <v>63</v>
      </c>
      <c r="K55" s="96">
        <v>62</v>
      </c>
      <c r="L55" s="96">
        <v>71</v>
      </c>
      <c r="M55" s="96"/>
      <c r="N55" s="17"/>
      <c r="O55" s="203">
        <v>697</v>
      </c>
    </row>
    <row r="56" spans="1:15" x14ac:dyDescent="0.2">
      <c r="A56" s="756"/>
      <c r="B56" s="307" t="s">
        <v>96</v>
      </c>
      <c r="C56" s="360">
        <v>78</v>
      </c>
      <c r="D56" s="360">
        <v>80</v>
      </c>
      <c r="E56" s="360">
        <v>82</v>
      </c>
      <c r="F56" s="360">
        <v>78</v>
      </c>
      <c r="G56" s="360">
        <v>75</v>
      </c>
      <c r="H56" s="360">
        <v>79</v>
      </c>
      <c r="I56" s="360">
        <v>72</v>
      </c>
      <c r="J56" s="360">
        <v>71</v>
      </c>
      <c r="K56" s="360">
        <v>70</v>
      </c>
      <c r="L56" s="360">
        <v>80</v>
      </c>
      <c r="M56" s="360"/>
      <c r="N56" s="572"/>
      <c r="O56" s="573">
        <v>763</v>
      </c>
    </row>
    <row r="57" spans="1:15" x14ac:dyDescent="0.2">
      <c r="A57" s="757"/>
      <c r="B57" s="349" t="s">
        <v>99</v>
      </c>
      <c r="C57" s="366">
        <v>-70</v>
      </c>
      <c r="D57" s="366">
        <v>-70</v>
      </c>
      <c r="E57" s="366">
        <v>-72</v>
      </c>
      <c r="F57" s="366">
        <v>-66</v>
      </c>
      <c r="G57" s="366">
        <v>-63</v>
      </c>
      <c r="H57" s="366">
        <v>-63</v>
      </c>
      <c r="I57" s="366">
        <v>-56</v>
      </c>
      <c r="J57" s="366">
        <v>-55</v>
      </c>
      <c r="K57" s="366">
        <v>-54</v>
      </c>
      <c r="L57" s="366">
        <v>-62</v>
      </c>
      <c r="M57" s="366"/>
      <c r="N57" s="581"/>
      <c r="O57" s="578">
        <v>-631</v>
      </c>
    </row>
    <row r="58" spans="1:15" ht="23.25" customHeight="1" thickBot="1" x14ac:dyDescent="0.25">
      <c r="A58" s="331"/>
      <c r="B58" s="332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588"/>
    </row>
    <row r="59" spans="1:15" ht="13.5" thickTop="1" x14ac:dyDescent="0.2">
      <c r="A59" s="761" t="s">
        <v>93</v>
      </c>
      <c r="B59" s="358" t="s">
        <v>97</v>
      </c>
      <c r="C59" s="334">
        <v>10647</v>
      </c>
      <c r="D59" s="334">
        <v>11070</v>
      </c>
      <c r="E59" s="334">
        <v>11523</v>
      </c>
      <c r="F59" s="334">
        <v>11273</v>
      </c>
      <c r="G59" s="334">
        <v>10805</v>
      </c>
      <c r="H59" s="334">
        <v>11470</v>
      </c>
      <c r="I59" s="334">
        <v>9102</v>
      </c>
      <c r="J59" s="334">
        <v>10128</v>
      </c>
      <c r="K59" s="334">
        <v>11453</v>
      </c>
      <c r="L59" s="334">
        <v>11206</v>
      </c>
      <c r="M59" s="334"/>
      <c r="N59" s="334"/>
      <c r="O59" s="203">
        <v>108678</v>
      </c>
    </row>
    <row r="60" spans="1:15" x14ac:dyDescent="0.2">
      <c r="A60" s="756"/>
      <c r="B60" s="355" t="s">
        <v>98</v>
      </c>
      <c r="C60" s="24">
        <v>7312</v>
      </c>
      <c r="D60" s="24">
        <v>8103</v>
      </c>
      <c r="E60" s="24">
        <v>8216</v>
      </c>
      <c r="F60" s="24">
        <v>8108</v>
      </c>
      <c r="G60" s="24">
        <v>8109</v>
      </c>
      <c r="H60" s="24">
        <v>8472</v>
      </c>
      <c r="I60" s="24">
        <v>7095</v>
      </c>
      <c r="J60" s="24">
        <v>7671</v>
      </c>
      <c r="K60" s="24">
        <v>8373</v>
      </c>
      <c r="L60" s="24">
        <v>8098</v>
      </c>
      <c r="M60" s="24"/>
      <c r="N60" s="24"/>
      <c r="O60" s="203">
        <v>79557</v>
      </c>
    </row>
    <row r="61" spans="1:15" x14ac:dyDescent="0.2">
      <c r="A61" s="756"/>
      <c r="B61" s="307" t="s">
        <v>96</v>
      </c>
      <c r="C61" s="360">
        <v>17959</v>
      </c>
      <c r="D61" s="360">
        <v>19173</v>
      </c>
      <c r="E61" s="360">
        <v>19739</v>
      </c>
      <c r="F61" s="360">
        <v>19381</v>
      </c>
      <c r="G61" s="360">
        <v>18914</v>
      </c>
      <c r="H61" s="360">
        <v>19942</v>
      </c>
      <c r="I61" s="360">
        <v>16197</v>
      </c>
      <c r="J61" s="360">
        <v>17799</v>
      </c>
      <c r="K61" s="360">
        <v>19826</v>
      </c>
      <c r="L61" s="360">
        <v>19304</v>
      </c>
      <c r="M61" s="360"/>
      <c r="N61" s="572"/>
      <c r="O61" s="573">
        <v>188235</v>
      </c>
    </row>
    <row r="62" spans="1:15" ht="13.5" thickBot="1" x14ac:dyDescent="0.25">
      <c r="A62" s="760"/>
      <c r="B62" s="335" t="s">
        <v>99</v>
      </c>
      <c r="C62" s="369">
        <v>3335</v>
      </c>
      <c r="D62" s="369">
        <v>2967</v>
      </c>
      <c r="E62" s="369">
        <v>3307</v>
      </c>
      <c r="F62" s="369">
        <v>3165</v>
      </c>
      <c r="G62" s="369">
        <v>2696</v>
      </c>
      <c r="H62" s="369">
        <v>2998</v>
      </c>
      <c r="I62" s="369">
        <v>2007</v>
      </c>
      <c r="J62" s="369">
        <v>2457</v>
      </c>
      <c r="K62" s="369">
        <v>3080</v>
      </c>
      <c r="L62" s="369">
        <v>3108</v>
      </c>
      <c r="M62" s="369"/>
      <c r="N62" s="587"/>
      <c r="O62" s="583">
        <v>29121</v>
      </c>
    </row>
    <row r="63" spans="1:15" x14ac:dyDescent="0.2">
      <c r="A63" s="336"/>
      <c r="B63" s="337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</row>
    <row r="64" spans="1:15" x14ac:dyDescent="0.2">
      <c r="A64" s="107" t="s">
        <v>94</v>
      </c>
      <c r="B64" s="339"/>
      <c r="C64" s="107"/>
      <c r="D64" s="52"/>
      <c r="E64" s="52"/>
      <c r="F64" s="340"/>
      <c r="G64" s="52"/>
      <c r="H64" s="52"/>
      <c r="I64" s="107"/>
      <c r="J64" s="109"/>
      <c r="K64" s="52"/>
      <c r="L64" s="52"/>
      <c r="M64" s="52"/>
      <c r="N64" s="451"/>
      <c r="O64" s="68"/>
    </row>
    <row r="65" spans="1:15" x14ac:dyDescent="0.2">
      <c r="A65" s="354" t="s">
        <v>178</v>
      </c>
      <c r="B65" s="341"/>
      <c r="C65" s="3"/>
      <c r="D65" s="3"/>
      <c r="E65" s="3"/>
      <c r="F65" s="68"/>
      <c r="G65" s="3"/>
      <c r="H65" s="3"/>
      <c r="I65" s="3"/>
      <c r="J65" s="3"/>
      <c r="K65" s="3"/>
      <c r="L65" s="3"/>
      <c r="M65" s="3"/>
      <c r="N65" s="69"/>
      <c r="O65" s="112" t="s">
        <v>70</v>
      </c>
    </row>
  </sheetData>
  <mergeCells count="9">
    <mergeCell ref="A34:A37"/>
    <mergeCell ref="A49:A52"/>
    <mergeCell ref="A54:A57"/>
    <mergeCell ref="A59:A62"/>
    <mergeCell ref="A2:O2"/>
    <mergeCell ref="A3:O3"/>
    <mergeCell ref="A19:A22"/>
    <mergeCell ref="A24:A27"/>
    <mergeCell ref="A8:A11"/>
  </mergeCells>
  <phoneticPr fontId="0" type="noConversion"/>
  <hyperlinks>
    <hyperlink ref="A1" location="contents!A1" display="contents"/>
  </hyperlinks>
  <pageMargins left="0.56000000000000005" right="0.49" top="0.984251969" bottom="0.984251969" header="0.4921259845" footer="0.4921259845"/>
  <pageSetup paperSize="9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tabSelected="1" zoomScale="70" zoomScaleNormal="70" workbookViewId="0">
      <selection activeCell="A3" sqref="A3:R3"/>
    </sheetView>
  </sheetViews>
  <sheetFormatPr defaultColWidth="8.85546875" defaultRowHeight="12.75" x14ac:dyDescent="0.2"/>
  <cols>
    <col min="1" max="1" width="49.7109375" style="3" customWidth="1"/>
    <col min="2" max="2" width="10.7109375" style="3" customWidth="1"/>
    <col min="3" max="3" width="6.7109375" style="3" customWidth="1"/>
    <col min="4" max="4" width="11.42578125" style="3" customWidth="1"/>
    <col min="5" max="5" width="6.7109375" style="3" customWidth="1"/>
    <col min="6" max="6" width="7" style="3" bestFit="1" customWidth="1"/>
    <col min="7" max="7" width="10.85546875" style="3" customWidth="1"/>
    <col min="8" max="8" width="6.7109375" style="3" customWidth="1"/>
    <col min="9" max="9" width="10.85546875" style="3" customWidth="1"/>
    <col min="10" max="10" width="7.28515625" style="3" customWidth="1"/>
    <col min="11" max="11" width="7.42578125" style="3" customWidth="1"/>
    <col min="12" max="12" width="11.28515625" style="3" customWidth="1"/>
    <col min="13" max="13" width="7.42578125" style="3" customWidth="1"/>
    <col min="14" max="14" width="11.28515625" style="3" customWidth="1"/>
    <col min="15" max="15" width="6.85546875" style="3" customWidth="1"/>
    <col min="16" max="16" width="7" style="3" bestFit="1" customWidth="1"/>
    <col min="17" max="17" width="10.140625" style="3" customWidth="1"/>
    <col min="18" max="18" width="10" style="3" customWidth="1"/>
    <col min="19" max="16384" width="8.85546875" style="3"/>
  </cols>
  <sheetData>
    <row r="1" spans="1:19" ht="14.25" x14ac:dyDescent="0.2">
      <c r="A1" s="293" t="s">
        <v>134</v>
      </c>
    </row>
    <row r="2" spans="1:19" ht="20.25" x14ac:dyDescent="0.3">
      <c r="A2" s="726" t="s">
        <v>47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</row>
    <row r="3" spans="1:19" ht="23.25" customHeight="1" x14ac:dyDescent="0.3">
      <c r="A3" s="719" t="s">
        <v>209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44"/>
    </row>
    <row r="4" spans="1:19" ht="21.75" customHeight="1" x14ac:dyDescent="0.25">
      <c r="A4" s="732" t="s">
        <v>205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46"/>
    </row>
    <row r="5" spans="1:19" ht="27.75" customHeight="1" thickBot="1" x14ac:dyDescent="0.25">
      <c r="A5" s="721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49"/>
      <c r="R5" s="49"/>
      <c r="S5" s="48"/>
    </row>
    <row r="6" spans="1:19" ht="26.25" customHeight="1" thickBot="1" x14ac:dyDescent="0.25">
      <c r="A6" s="179"/>
      <c r="B6" s="729" t="s">
        <v>68</v>
      </c>
      <c r="C6" s="730"/>
      <c r="D6" s="730"/>
      <c r="E6" s="730"/>
      <c r="F6" s="731"/>
      <c r="G6" s="729" t="s">
        <v>52</v>
      </c>
      <c r="H6" s="730"/>
      <c r="I6" s="730"/>
      <c r="J6" s="730"/>
      <c r="K6" s="731"/>
      <c r="L6" s="729" t="s">
        <v>53</v>
      </c>
      <c r="M6" s="730"/>
      <c r="N6" s="730"/>
      <c r="O6" s="730"/>
      <c r="P6" s="731"/>
      <c r="Q6" s="180" t="s">
        <v>54</v>
      </c>
      <c r="R6" s="181"/>
    </row>
    <row r="7" spans="1:19" ht="20.25" customHeight="1" thickBot="1" x14ac:dyDescent="0.25">
      <c r="A7" s="182"/>
      <c r="B7" s="727" t="s">
        <v>199</v>
      </c>
      <c r="C7" s="728"/>
      <c r="D7" s="727" t="s">
        <v>200</v>
      </c>
      <c r="E7" s="728"/>
      <c r="F7" s="376" t="s">
        <v>0</v>
      </c>
      <c r="G7" s="727" t="s">
        <v>199</v>
      </c>
      <c r="H7" s="728"/>
      <c r="I7" s="727" t="s">
        <v>200</v>
      </c>
      <c r="J7" s="728"/>
      <c r="K7" s="376" t="s">
        <v>0</v>
      </c>
      <c r="L7" s="727" t="s">
        <v>199</v>
      </c>
      <c r="M7" s="728"/>
      <c r="N7" s="727" t="s">
        <v>200</v>
      </c>
      <c r="O7" s="728"/>
      <c r="P7" s="376" t="s">
        <v>0</v>
      </c>
      <c r="Q7" s="590" t="s">
        <v>201</v>
      </c>
      <c r="R7" s="377" t="s">
        <v>202</v>
      </c>
      <c r="S7" s="51"/>
    </row>
    <row r="8" spans="1:19" ht="18.75" customHeight="1" thickBot="1" x14ac:dyDescent="0.25">
      <c r="A8" s="182"/>
      <c r="B8" s="231" t="s">
        <v>116</v>
      </c>
      <c r="C8" s="241" t="s">
        <v>1</v>
      </c>
      <c r="D8" s="232" t="s">
        <v>116</v>
      </c>
      <c r="E8" s="241" t="s">
        <v>1</v>
      </c>
      <c r="F8" s="246" t="s">
        <v>183</v>
      </c>
      <c r="G8" s="231" t="s">
        <v>116</v>
      </c>
      <c r="H8" s="241" t="s">
        <v>1</v>
      </c>
      <c r="I8" s="232" t="s">
        <v>116</v>
      </c>
      <c r="J8" s="241" t="s">
        <v>1</v>
      </c>
      <c r="K8" s="246" t="s">
        <v>183</v>
      </c>
      <c r="L8" s="231" t="s">
        <v>116</v>
      </c>
      <c r="M8" s="241" t="s">
        <v>1</v>
      </c>
      <c r="N8" s="232" t="s">
        <v>116</v>
      </c>
      <c r="O8" s="241" t="s">
        <v>1</v>
      </c>
      <c r="P8" s="246" t="s">
        <v>183</v>
      </c>
      <c r="Q8" s="263" t="s">
        <v>116</v>
      </c>
      <c r="R8" s="241" t="s">
        <v>116</v>
      </c>
      <c r="S8" s="48"/>
    </row>
    <row r="9" spans="1:19" ht="37.5" customHeight="1" thickTop="1" thickBot="1" x14ac:dyDescent="0.25">
      <c r="A9" s="234" t="s">
        <v>106</v>
      </c>
      <c r="B9" s="235">
        <v>6102372.2750000004</v>
      </c>
      <c r="C9" s="236">
        <v>100</v>
      </c>
      <c r="D9" s="238">
        <v>6159783</v>
      </c>
      <c r="E9" s="236">
        <v>100</v>
      </c>
      <c r="F9" s="247">
        <v>100.94079355392979</v>
      </c>
      <c r="G9" s="245">
        <v>3228756.2420000001</v>
      </c>
      <c r="H9" s="236">
        <v>100</v>
      </c>
      <c r="I9" s="237">
        <v>3302163</v>
      </c>
      <c r="J9" s="253">
        <v>100</v>
      </c>
      <c r="K9" s="247">
        <v>102.27353050208986</v>
      </c>
      <c r="L9" s="245">
        <v>2873616.0329999998</v>
      </c>
      <c r="M9" s="236">
        <v>100</v>
      </c>
      <c r="N9" s="237">
        <v>2857620</v>
      </c>
      <c r="O9" s="255">
        <v>100</v>
      </c>
      <c r="P9" s="247">
        <v>99.443348282571336</v>
      </c>
      <c r="Q9" s="264">
        <v>355140.20900000026</v>
      </c>
      <c r="R9" s="258">
        <v>444543</v>
      </c>
    </row>
    <row r="10" spans="1:19" ht="24.75" customHeight="1" thickTop="1" x14ac:dyDescent="0.2">
      <c r="A10" s="173" t="s">
        <v>103</v>
      </c>
      <c r="B10" s="33">
        <v>5012392.7429999998</v>
      </c>
      <c r="C10" s="9">
        <v>82.138429402850548</v>
      </c>
      <c r="D10" s="383">
        <v>5145895</v>
      </c>
      <c r="E10" s="9">
        <v>83.540199386893988</v>
      </c>
      <c r="F10" s="248">
        <v>102.66344366543187</v>
      </c>
      <c r="G10" s="384">
        <v>2929927.0789999999</v>
      </c>
      <c r="H10" s="9">
        <v>90.744759263248213</v>
      </c>
      <c r="I10" s="224">
        <v>3012043</v>
      </c>
      <c r="J10" s="9">
        <v>91.214243512509825</v>
      </c>
      <c r="K10" s="248">
        <v>102.80266091223085</v>
      </c>
      <c r="L10" s="385">
        <v>2082465.6640000001</v>
      </c>
      <c r="M10" s="9">
        <v>72.468473174056797</v>
      </c>
      <c r="N10" s="223">
        <v>2133852</v>
      </c>
      <c r="O10" s="28">
        <v>74.672349717597157</v>
      </c>
      <c r="P10" s="248">
        <v>102.46757182547238</v>
      </c>
      <c r="Q10" s="259">
        <v>847461.4149999998</v>
      </c>
      <c r="R10" s="259">
        <v>878191</v>
      </c>
      <c r="S10" s="47"/>
    </row>
    <row r="11" spans="1:19" ht="24.75" customHeight="1" x14ac:dyDescent="0.2">
      <c r="A11" s="174" t="s">
        <v>176</v>
      </c>
      <c r="B11" s="32">
        <v>4573133.8489999995</v>
      </c>
      <c r="C11" s="8">
        <v>74.940263276546816</v>
      </c>
      <c r="D11" s="387">
        <v>4700098</v>
      </c>
      <c r="E11" s="8">
        <v>76.30298015368399</v>
      </c>
      <c r="F11" s="249">
        <v>102.77630515948628</v>
      </c>
      <c r="G11" s="388">
        <v>2686625.173</v>
      </c>
      <c r="H11" s="8">
        <v>83.209290873435961</v>
      </c>
      <c r="I11" s="225">
        <v>2768396</v>
      </c>
      <c r="J11" s="8">
        <v>83.835837298158808</v>
      </c>
      <c r="K11" s="249">
        <v>103.04362617538834</v>
      </c>
      <c r="L11" s="389">
        <v>1886508.676</v>
      </c>
      <c r="M11" s="8">
        <v>65.649295324626976</v>
      </c>
      <c r="N11" s="243">
        <v>1931702</v>
      </c>
      <c r="O11" s="8">
        <v>67.598281087058467</v>
      </c>
      <c r="P11" s="249">
        <v>102.39560647533435</v>
      </c>
      <c r="Q11" s="260">
        <v>800116.49699999997</v>
      </c>
      <c r="R11" s="260">
        <v>836694</v>
      </c>
      <c r="S11" s="47"/>
    </row>
    <row r="12" spans="1:19" ht="24.75" customHeight="1" x14ac:dyDescent="0.2">
      <c r="A12" s="386" t="s">
        <v>146</v>
      </c>
      <c r="B12" s="32">
        <v>1790915.2779999999</v>
      </c>
      <c r="C12" s="8">
        <v>29.347853544382456</v>
      </c>
      <c r="D12" s="387">
        <v>1831852</v>
      </c>
      <c r="E12" s="8">
        <v>29.738904763365852</v>
      </c>
      <c r="F12" s="249">
        <v>102.28579891538566</v>
      </c>
      <c r="G12" s="388">
        <v>1039638.459</v>
      </c>
      <c r="H12" s="8">
        <v>32.199348017551586</v>
      </c>
      <c r="I12" s="225">
        <v>1070361</v>
      </c>
      <c r="J12" s="8">
        <v>32.413935956523041</v>
      </c>
      <c r="K12" s="249">
        <v>102.95511778484523</v>
      </c>
      <c r="L12" s="389">
        <v>751276.81900000002</v>
      </c>
      <c r="M12" s="8">
        <v>26.143952788838021</v>
      </c>
      <c r="N12" s="243">
        <v>761491</v>
      </c>
      <c r="O12" s="8">
        <v>26.647734828283674</v>
      </c>
      <c r="P12" s="249">
        <v>101.35957622299536</v>
      </c>
      <c r="Q12" s="260">
        <v>288361.64</v>
      </c>
      <c r="R12" s="260">
        <v>308870</v>
      </c>
      <c r="S12" s="47"/>
    </row>
    <row r="13" spans="1:19" ht="24.75" customHeight="1" x14ac:dyDescent="0.2">
      <c r="A13" s="386" t="s">
        <v>149</v>
      </c>
      <c r="B13" s="32">
        <v>431219.54099999997</v>
      </c>
      <c r="C13" s="8">
        <v>7.0664246880939423</v>
      </c>
      <c r="D13" s="387">
        <v>421386</v>
      </c>
      <c r="E13" s="8">
        <v>6.8409228052351851</v>
      </c>
      <c r="F13" s="249">
        <v>97.719597544861742</v>
      </c>
      <c r="G13" s="388">
        <v>283137.26899999997</v>
      </c>
      <c r="H13" s="8">
        <v>8.7692364420986841</v>
      </c>
      <c r="I13" s="225">
        <v>276791</v>
      </c>
      <c r="J13" s="8">
        <v>8.3821119672166393</v>
      </c>
      <c r="K13" s="249">
        <v>97.758589315205995</v>
      </c>
      <c r="L13" s="389">
        <v>148082.272</v>
      </c>
      <c r="M13" s="8">
        <v>5.1531683530247063</v>
      </c>
      <c r="N13" s="243">
        <v>144595</v>
      </c>
      <c r="O13" s="8">
        <v>5.0599799833427817</v>
      </c>
      <c r="P13" s="249">
        <v>97.645044235950138</v>
      </c>
      <c r="Q13" s="260">
        <v>135054.99699999997</v>
      </c>
      <c r="R13" s="260">
        <v>132196</v>
      </c>
      <c r="S13" s="47"/>
    </row>
    <row r="14" spans="1:19" ht="24.75" customHeight="1" x14ac:dyDescent="0.2">
      <c r="A14" s="174" t="s">
        <v>48</v>
      </c>
      <c r="B14" s="32">
        <v>105831.458</v>
      </c>
      <c r="C14" s="8">
        <v>1.7342674820670458</v>
      </c>
      <c r="D14" s="387">
        <v>103540</v>
      </c>
      <c r="E14" s="8">
        <v>1.6809033694855808</v>
      </c>
      <c r="F14" s="249">
        <v>97.834804468062799</v>
      </c>
      <c r="G14" s="388">
        <v>66988.798999999999</v>
      </c>
      <c r="H14" s="8">
        <v>2.0747555398763979</v>
      </c>
      <c r="I14" s="225">
        <v>63528</v>
      </c>
      <c r="J14" s="8">
        <v>1.9238299260212171</v>
      </c>
      <c r="K14" s="249">
        <v>94.833764671613238</v>
      </c>
      <c r="L14" s="389">
        <v>38842.659</v>
      </c>
      <c r="M14" s="8">
        <v>1.3516996896571811</v>
      </c>
      <c r="N14" s="243">
        <v>40012</v>
      </c>
      <c r="O14" s="8">
        <v>1.4001861689097921</v>
      </c>
      <c r="P14" s="249">
        <v>103.01045559213647</v>
      </c>
      <c r="Q14" s="260">
        <v>28146.14</v>
      </c>
      <c r="R14" s="260">
        <v>23516</v>
      </c>
      <c r="S14" s="47"/>
    </row>
    <row r="15" spans="1:19" ht="24.75" customHeight="1" x14ac:dyDescent="0.2">
      <c r="A15" s="175" t="s">
        <v>104</v>
      </c>
      <c r="B15" s="32">
        <v>333427.4360000001</v>
      </c>
      <c r="C15" s="8">
        <v>5.4638986442366804</v>
      </c>
      <c r="D15" s="387">
        <v>342257</v>
      </c>
      <c r="E15" s="8">
        <v>5.4563158637244209</v>
      </c>
      <c r="F15" s="249">
        <v>102.64812161408334</v>
      </c>
      <c r="G15" s="391">
        <v>176313.10699999996</v>
      </c>
      <c r="H15" s="8">
        <v>5.3607128499358536</v>
      </c>
      <c r="I15" s="226">
        <v>180119</v>
      </c>
      <c r="J15" s="8">
        <v>5.4545762883298012</v>
      </c>
      <c r="K15" s="249">
        <v>102.15859902009443</v>
      </c>
      <c r="L15" s="389">
        <v>157114.32900000014</v>
      </c>
      <c r="M15" s="8">
        <v>5.4674781597726474</v>
      </c>
      <c r="N15" s="243">
        <v>162138</v>
      </c>
      <c r="O15" s="8">
        <v>5.6738824616289083</v>
      </c>
      <c r="P15" s="249">
        <v>103.19746202143017</v>
      </c>
      <c r="Q15" s="260">
        <v>19198.777999999817</v>
      </c>
      <c r="R15" s="260">
        <v>17981</v>
      </c>
      <c r="S15" s="47"/>
    </row>
    <row r="16" spans="1:19" ht="24.75" customHeight="1" x14ac:dyDescent="0.2">
      <c r="A16" s="390" t="s">
        <v>148</v>
      </c>
      <c r="B16" s="32">
        <v>8793.0720000000001</v>
      </c>
      <c r="C16" s="8">
        <v>0.14409268402098591</v>
      </c>
      <c r="D16" s="387">
        <v>9103</v>
      </c>
      <c r="E16" s="8">
        <v>0.14778117995390422</v>
      </c>
      <c r="F16" s="249">
        <v>103.52468397847761</v>
      </c>
      <c r="G16" s="388">
        <v>5419.3680000000004</v>
      </c>
      <c r="H16" s="8">
        <v>0.16784692289570494</v>
      </c>
      <c r="I16" s="225">
        <v>5041</v>
      </c>
      <c r="J16" s="8">
        <v>0.15265751569501568</v>
      </c>
      <c r="K16" s="249">
        <v>93.018226479545206</v>
      </c>
      <c r="L16" s="389">
        <v>3373.7040000000002</v>
      </c>
      <c r="M16" s="8">
        <v>0.11740274139819293</v>
      </c>
      <c r="N16" s="243">
        <v>4062</v>
      </c>
      <c r="O16" s="8">
        <v>0.14214626157431709</v>
      </c>
      <c r="P16" s="249">
        <v>120.40178984285521</v>
      </c>
      <c r="Q16" s="260">
        <v>2045.6640000000002</v>
      </c>
      <c r="R16" s="260">
        <v>979</v>
      </c>
      <c r="S16" s="47"/>
    </row>
    <row r="17" spans="1:19" ht="24.75" customHeight="1" thickBot="1" x14ac:dyDescent="0.25">
      <c r="A17" s="392" t="s">
        <v>147</v>
      </c>
      <c r="B17" s="393">
        <v>145194.26800000001</v>
      </c>
      <c r="C17" s="394">
        <v>2.3793085943777497</v>
      </c>
      <c r="D17" s="395">
        <v>139561</v>
      </c>
      <c r="E17" s="394">
        <v>2.2656804630942355</v>
      </c>
      <c r="F17" s="407">
        <v>96.120185681159256</v>
      </c>
      <c r="G17" s="396">
        <v>77316.176000000007</v>
      </c>
      <c r="H17" s="394">
        <v>2.3946117391664035</v>
      </c>
      <c r="I17" s="397">
        <v>72752</v>
      </c>
      <c r="J17" s="394">
        <v>2.2031619880666096</v>
      </c>
      <c r="K17" s="398">
        <v>94.096738566066691</v>
      </c>
      <c r="L17" s="399">
        <v>67878.092000000004</v>
      </c>
      <c r="M17" s="394">
        <v>2.362114187160091</v>
      </c>
      <c r="N17" s="400">
        <v>66809</v>
      </c>
      <c r="O17" s="394">
        <v>2.3379245665973785</v>
      </c>
      <c r="P17" s="398">
        <v>98.42498224611262</v>
      </c>
      <c r="Q17" s="401">
        <v>9438.0840000000026</v>
      </c>
      <c r="R17" s="401">
        <v>5943</v>
      </c>
      <c r="S17" s="47"/>
    </row>
    <row r="18" spans="1:19" ht="24.75" customHeight="1" x14ac:dyDescent="0.2">
      <c r="A18" s="176" t="s">
        <v>49</v>
      </c>
      <c r="B18" s="33">
        <v>374755.875</v>
      </c>
      <c r="C18" s="9">
        <v>6.1411506560372864</v>
      </c>
      <c r="D18" s="383">
        <v>366075</v>
      </c>
      <c r="E18" s="28">
        <v>5.9429853291909795</v>
      </c>
      <c r="F18" s="248">
        <v>97.683592018403985</v>
      </c>
      <c r="G18" s="384">
        <v>145890.05499999999</v>
      </c>
      <c r="H18" s="9">
        <v>4.518459867061094</v>
      </c>
      <c r="I18" s="224">
        <v>138070</v>
      </c>
      <c r="J18" s="254">
        <v>4.181198808175127</v>
      </c>
      <c r="K18" s="248">
        <v>94.639761428563446</v>
      </c>
      <c r="L18" s="385">
        <v>228865.82</v>
      </c>
      <c r="M18" s="9">
        <v>7.9643841547288599</v>
      </c>
      <c r="N18" s="223">
        <v>228005</v>
      </c>
      <c r="O18" s="28">
        <v>7.9788425332969402</v>
      </c>
      <c r="P18" s="248">
        <v>99.623875684014322</v>
      </c>
      <c r="Q18" s="259">
        <v>-82975.765000000014</v>
      </c>
      <c r="R18" s="259">
        <v>-89935</v>
      </c>
      <c r="S18" s="47"/>
    </row>
    <row r="19" spans="1:19" ht="24.75" customHeight="1" x14ac:dyDescent="0.2">
      <c r="A19" s="402" t="s">
        <v>150</v>
      </c>
      <c r="B19" s="32">
        <v>11483.325000000001</v>
      </c>
      <c r="C19" s="8">
        <v>0.18817804752824591</v>
      </c>
      <c r="D19" s="387">
        <v>9682</v>
      </c>
      <c r="E19" s="8">
        <v>0.15718086172840828</v>
      </c>
      <c r="F19" s="249">
        <v>84.313559008388239</v>
      </c>
      <c r="G19" s="403">
        <v>5654.1809999999996</v>
      </c>
      <c r="H19" s="8">
        <v>0.17511947561881011</v>
      </c>
      <c r="I19" s="404">
        <v>5265</v>
      </c>
      <c r="J19" s="405">
        <v>0.15944094825119171</v>
      </c>
      <c r="K19" s="249">
        <v>93.116934176673865</v>
      </c>
      <c r="L19" s="406">
        <v>5829.1440000000002</v>
      </c>
      <c r="M19" s="8">
        <v>0.20285048291279495</v>
      </c>
      <c r="N19" s="243">
        <v>4417</v>
      </c>
      <c r="O19" s="8">
        <v>0.15456918694578006</v>
      </c>
      <c r="P19" s="249">
        <v>75.77441902275875</v>
      </c>
      <c r="Q19" s="260">
        <v>-174.96300000000065</v>
      </c>
      <c r="R19" s="260">
        <v>848</v>
      </c>
      <c r="S19" s="47"/>
    </row>
    <row r="20" spans="1:19" ht="24.75" customHeight="1" x14ac:dyDescent="0.2">
      <c r="A20" s="402" t="s">
        <v>151</v>
      </c>
      <c r="B20" s="32">
        <v>25517.48</v>
      </c>
      <c r="C20" s="8">
        <v>0.41815672414053107</v>
      </c>
      <c r="D20" s="387">
        <v>27879</v>
      </c>
      <c r="E20" s="8">
        <v>0.45259711259308971</v>
      </c>
      <c r="F20" s="249">
        <v>109.25451886314792</v>
      </c>
      <c r="G20" s="403">
        <v>11478.939</v>
      </c>
      <c r="H20" s="8">
        <v>0.35552200722621163</v>
      </c>
      <c r="I20" s="404">
        <v>12501</v>
      </c>
      <c r="J20" s="405">
        <v>0.37857004636052188</v>
      </c>
      <c r="K20" s="249">
        <v>108.90379328612165</v>
      </c>
      <c r="L20" s="406">
        <v>14038.540999999999</v>
      </c>
      <c r="M20" s="8">
        <v>0.48853224782936755</v>
      </c>
      <c r="N20" s="243">
        <v>15378</v>
      </c>
      <c r="O20" s="8">
        <v>0.5381401305981901</v>
      </c>
      <c r="P20" s="249">
        <v>109.54129777446246</v>
      </c>
      <c r="Q20" s="260">
        <v>-2559.601999999999</v>
      </c>
      <c r="R20" s="260">
        <v>-2877</v>
      </c>
      <c r="S20" s="47"/>
    </row>
    <row r="21" spans="1:19" ht="24.75" customHeight="1" thickBot="1" x14ac:dyDescent="0.25">
      <c r="A21" s="469" t="s">
        <v>159</v>
      </c>
      <c r="B21" s="32">
        <v>64810.396999999997</v>
      </c>
      <c r="C21" s="8">
        <v>1.062052494986468</v>
      </c>
      <c r="D21" s="387">
        <v>72555</v>
      </c>
      <c r="E21" s="8">
        <v>1.1778824026755488</v>
      </c>
      <c r="F21" s="407">
        <v>111.94963055078956</v>
      </c>
      <c r="G21" s="408">
        <v>39419.495000000003</v>
      </c>
      <c r="H21" s="8">
        <v>1.220887922328328</v>
      </c>
      <c r="I21" s="409">
        <v>44289</v>
      </c>
      <c r="J21" s="410">
        <v>1.3412118057164351</v>
      </c>
      <c r="K21" s="249">
        <v>112.35303750086092</v>
      </c>
      <c r="L21" s="399">
        <v>25390.901999999998</v>
      </c>
      <c r="M21" s="8">
        <v>0.883587149724119</v>
      </c>
      <c r="N21" s="243">
        <v>28266</v>
      </c>
      <c r="O21" s="8">
        <v>0.98914481281625977</v>
      </c>
      <c r="P21" s="249">
        <v>111.32333935990144</v>
      </c>
      <c r="Q21" s="260">
        <v>14028.593000000004</v>
      </c>
      <c r="R21" s="260">
        <v>16023</v>
      </c>
      <c r="S21" s="47"/>
    </row>
    <row r="22" spans="1:19" ht="21.75" customHeight="1" x14ac:dyDescent="0.25">
      <c r="A22" s="724" t="s">
        <v>172</v>
      </c>
      <c r="B22" s="470">
        <v>29938</v>
      </c>
      <c r="C22" s="471">
        <v>0.49059609363147222</v>
      </c>
      <c r="D22" s="472">
        <v>35447</v>
      </c>
      <c r="E22" s="471">
        <v>0.57545858352477686</v>
      </c>
      <c r="F22" s="473">
        <v>118.40136281648741</v>
      </c>
      <c r="G22" s="474">
        <v>16755</v>
      </c>
      <c r="H22" s="471">
        <v>0.51893047180363761</v>
      </c>
      <c r="I22" s="475">
        <v>18850</v>
      </c>
      <c r="J22" s="471">
        <v>0.57083796287463706</v>
      </c>
      <c r="K22" s="473">
        <v>112.50373022978215</v>
      </c>
      <c r="L22" s="476">
        <v>13183</v>
      </c>
      <c r="M22" s="471">
        <v>0.45875996822850412</v>
      </c>
      <c r="N22" s="477">
        <v>16597</v>
      </c>
      <c r="O22" s="478">
        <v>0.58079800673287563</v>
      </c>
      <c r="P22" s="473">
        <v>125.89698854585451</v>
      </c>
      <c r="Q22" s="479">
        <v>3572</v>
      </c>
      <c r="R22" s="479">
        <v>2253</v>
      </c>
      <c r="S22" s="47"/>
    </row>
    <row r="23" spans="1:19" ht="6.75" customHeight="1" thickBot="1" x14ac:dyDescent="0.25">
      <c r="A23" s="725"/>
      <c r="B23" s="467"/>
      <c r="C23" s="462"/>
      <c r="D23" s="468"/>
      <c r="E23" s="462"/>
      <c r="F23" s="464"/>
      <c r="G23" s="466"/>
      <c r="H23" s="462"/>
      <c r="I23" s="465"/>
      <c r="J23" s="462"/>
      <c r="K23" s="464"/>
      <c r="L23" s="466"/>
      <c r="M23" s="462"/>
      <c r="N23" s="463"/>
      <c r="O23" s="462"/>
      <c r="P23" s="464"/>
      <c r="Q23" s="453"/>
      <c r="R23" s="453"/>
      <c r="S23" s="47"/>
    </row>
    <row r="24" spans="1:19" ht="24.75" customHeight="1" x14ac:dyDescent="0.2">
      <c r="A24" s="177" t="s">
        <v>105</v>
      </c>
      <c r="B24" s="34">
        <v>233074.01699999999</v>
      </c>
      <c r="C24" s="9">
        <v>3.8194001692563075</v>
      </c>
      <c r="D24" s="411">
        <v>179331</v>
      </c>
      <c r="E24" s="28">
        <v>2.911320090334351</v>
      </c>
      <c r="F24" s="249">
        <v>76.941652402206643</v>
      </c>
      <c r="G24" s="412">
        <v>93132.165999999997</v>
      </c>
      <c r="H24" s="9">
        <v>2.8844594952237959</v>
      </c>
      <c r="I24" s="227">
        <v>90900</v>
      </c>
      <c r="J24" s="28">
        <v>2.7527411578410876</v>
      </c>
      <c r="K24" s="250">
        <v>97.603227653912825</v>
      </c>
      <c r="L24" s="413">
        <v>139941.851</v>
      </c>
      <c r="M24" s="9">
        <v>4.8698869087914787</v>
      </c>
      <c r="N24" s="244">
        <v>88431</v>
      </c>
      <c r="O24" s="256">
        <v>3.0945682071094125</v>
      </c>
      <c r="P24" s="250">
        <v>63.191246484227229</v>
      </c>
      <c r="Q24" s="261">
        <v>-46809.684999999998</v>
      </c>
      <c r="R24" s="261">
        <v>2469</v>
      </c>
      <c r="S24" s="47"/>
    </row>
    <row r="25" spans="1:19" ht="24.75" customHeight="1" x14ac:dyDescent="0.2">
      <c r="A25" s="382" t="s">
        <v>152</v>
      </c>
      <c r="B25" s="32">
        <v>151877.81400000001</v>
      </c>
      <c r="C25" s="8">
        <v>2.4888323287356311</v>
      </c>
      <c r="D25" s="387">
        <v>117861</v>
      </c>
      <c r="E25" s="8">
        <v>1.9133953257768983</v>
      </c>
      <c r="F25" s="249">
        <v>77.602512767269602</v>
      </c>
      <c r="G25" s="414">
        <v>65313.58</v>
      </c>
      <c r="H25" s="8">
        <v>2.0228711957376682</v>
      </c>
      <c r="I25" s="415">
        <v>60803</v>
      </c>
      <c r="J25" s="8">
        <v>1.841308257648093</v>
      </c>
      <c r="K25" s="249">
        <v>93.093963001262523</v>
      </c>
      <c r="L25" s="389">
        <v>86564.233999999997</v>
      </c>
      <c r="M25" s="8">
        <v>3.012379977210407</v>
      </c>
      <c r="N25" s="243">
        <v>57058</v>
      </c>
      <c r="O25" s="416">
        <v>1.9966965516758701</v>
      </c>
      <c r="P25" s="249">
        <v>65.914058686177484</v>
      </c>
      <c r="Q25" s="260">
        <v>-21250.653999999995</v>
      </c>
      <c r="R25" s="260">
        <v>3745</v>
      </c>
      <c r="S25" s="47"/>
    </row>
    <row r="26" spans="1:19" ht="24.75" customHeight="1" thickBot="1" x14ac:dyDescent="0.25">
      <c r="A26" s="417" t="s">
        <v>153</v>
      </c>
      <c r="B26" s="393">
        <v>29704.544999999998</v>
      </c>
      <c r="C26" s="394">
        <v>0.48677045026722821</v>
      </c>
      <c r="D26" s="395">
        <v>33180</v>
      </c>
      <c r="E26" s="394">
        <v>0.53865533899489648</v>
      </c>
      <c r="F26" s="407">
        <v>111.70007822035315</v>
      </c>
      <c r="G26" s="408">
        <v>12167.155000000001</v>
      </c>
      <c r="H26" s="394">
        <v>0.37683721185663915</v>
      </c>
      <c r="I26" s="409">
        <v>17308</v>
      </c>
      <c r="J26" s="394">
        <v>0.5241412976888179</v>
      </c>
      <c r="K26" s="398">
        <v>142.25182468703653</v>
      </c>
      <c r="L26" s="399">
        <v>17537.39</v>
      </c>
      <c r="M26" s="394">
        <v>0.61028995518553331</v>
      </c>
      <c r="N26" s="418">
        <v>15872</v>
      </c>
      <c r="O26" s="419">
        <v>0.55542724365031049</v>
      </c>
      <c r="P26" s="398">
        <v>90.503775077135202</v>
      </c>
      <c r="Q26" s="401">
        <v>-5370.2349999999988</v>
      </c>
      <c r="R26" s="401">
        <v>1436</v>
      </c>
      <c r="S26" s="47"/>
    </row>
    <row r="27" spans="1:19" ht="24.75" customHeight="1" x14ac:dyDescent="0.2">
      <c r="A27" s="178" t="s">
        <v>109</v>
      </c>
      <c r="B27" s="420">
        <v>431725.83400000003</v>
      </c>
      <c r="C27" s="9">
        <v>7.074721346789679</v>
      </c>
      <c r="D27" s="421">
        <v>412389</v>
      </c>
      <c r="E27" s="422">
        <v>6.6948624651225543</v>
      </c>
      <c r="F27" s="423">
        <v>95.521038474616731</v>
      </c>
      <c r="G27" s="424">
        <v>40543.868000000002</v>
      </c>
      <c r="H27" s="9">
        <v>1.2557116413001734</v>
      </c>
      <c r="I27" s="425">
        <v>40510</v>
      </c>
      <c r="J27" s="422">
        <v>1.2267716645120184</v>
      </c>
      <c r="K27" s="248">
        <v>99.916465789598561</v>
      </c>
      <c r="L27" s="426">
        <v>391181.96600000001</v>
      </c>
      <c r="M27" s="9">
        <v>13.612882219049064</v>
      </c>
      <c r="N27" s="427">
        <v>371879</v>
      </c>
      <c r="O27" s="256">
        <v>13.013591730181059</v>
      </c>
      <c r="P27" s="248">
        <v>95.065476510233609</v>
      </c>
      <c r="Q27" s="259">
        <v>-350638.098</v>
      </c>
      <c r="R27" s="428">
        <v>-331369</v>
      </c>
      <c r="S27" s="47"/>
    </row>
    <row r="28" spans="1:19" ht="24.75" customHeight="1" thickBot="1" x14ac:dyDescent="0.25">
      <c r="A28" s="429" t="s">
        <v>154</v>
      </c>
      <c r="B28" s="430">
        <v>415229.47699999996</v>
      </c>
      <c r="C28" s="394">
        <v>6.8043943943095462</v>
      </c>
      <c r="D28" s="431">
        <v>393045</v>
      </c>
      <c r="E28" s="419">
        <v>6.3808254284282411</v>
      </c>
      <c r="F28" s="432">
        <v>94.657297174497089</v>
      </c>
      <c r="G28" s="408">
        <v>37774.567000000003</v>
      </c>
      <c r="H28" s="394">
        <v>1.1699417413003952</v>
      </c>
      <c r="I28" s="409">
        <v>37887</v>
      </c>
      <c r="J28" s="419">
        <v>1.1473388806064388</v>
      </c>
      <c r="K28" s="398">
        <v>100.29764206165486</v>
      </c>
      <c r="L28" s="399">
        <v>377454.91</v>
      </c>
      <c r="M28" s="394">
        <v>13.135189449995666</v>
      </c>
      <c r="N28" s="418">
        <v>355158</v>
      </c>
      <c r="O28" s="419">
        <v>12.428454448107166</v>
      </c>
      <c r="P28" s="407">
        <v>94.09282820032729</v>
      </c>
      <c r="Q28" s="401">
        <v>-339680.34299999999</v>
      </c>
      <c r="R28" s="433">
        <v>-317271</v>
      </c>
      <c r="S28" s="47"/>
    </row>
    <row r="29" spans="1:19" ht="24.75" customHeight="1" thickBot="1" x14ac:dyDescent="0.25">
      <c r="A29" s="434" t="s">
        <v>50</v>
      </c>
      <c r="B29" s="35">
        <v>20485.806</v>
      </c>
      <c r="C29" s="229">
        <v>0.33570233143470418</v>
      </c>
      <c r="D29" s="435">
        <v>20646</v>
      </c>
      <c r="E29" s="229">
        <v>0.33517414493335235</v>
      </c>
      <c r="F29" s="251">
        <v>100.78197557860304</v>
      </c>
      <c r="G29" s="436">
        <v>2508.0740000000001</v>
      </c>
      <c r="H29" s="229">
        <v>7.767926136308187E-2</v>
      </c>
      <c r="I29" s="228">
        <v>1790</v>
      </c>
      <c r="J29" s="229">
        <v>5.4206894087299749E-2</v>
      </c>
      <c r="K29" s="437">
        <v>71.369505046501814</v>
      </c>
      <c r="L29" s="438">
        <v>17977.732</v>
      </c>
      <c r="M29" s="229">
        <v>0.62561357514530547</v>
      </c>
      <c r="N29" s="233">
        <v>18856</v>
      </c>
      <c r="O29" s="257">
        <v>0.6598498050825512</v>
      </c>
      <c r="P29" s="252">
        <v>104.88531033836747</v>
      </c>
      <c r="Q29" s="262">
        <v>-15469.657999999999</v>
      </c>
      <c r="R29" s="262">
        <v>-17066</v>
      </c>
      <c r="S29" s="47"/>
    </row>
    <row r="30" spans="1:19" ht="21.75" customHeight="1" thickTop="1" x14ac:dyDescent="0.2">
      <c r="A30" s="722" t="s">
        <v>51</v>
      </c>
      <c r="B30" s="480">
        <v>4965090.8739999998</v>
      </c>
      <c r="C30" s="481">
        <v>81.363290377101734</v>
      </c>
      <c r="D30" s="482">
        <v>5088766</v>
      </c>
      <c r="E30" s="483">
        <v>82.61274788413813</v>
      </c>
      <c r="F30" s="484">
        <v>102.49089350302998</v>
      </c>
      <c r="G30" s="485">
        <v>2860435.585</v>
      </c>
      <c r="H30" s="481">
        <v>88.592491058666909</v>
      </c>
      <c r="I30" s="486">
        <v>2938011</v>
      </c>
      <c r="J30" s="483">
        <v>88.972319052693635</v>
      </c>
      <c r="K30" s="487">
        <v>102.71201405152426</v>
      </c>
      <c r="L30" s="485">
        <v>2104655.2889999999</v>
      </c>
      <c r="M30" s="481">
        <v>73.240657931699388</v>
      </c>
      <c r="N30" s="488">
        <v>2150755</v>
      </c>
      <c r="O30" s="489">
        <v>75.263855936058675</v>
      </c>
      <c r="P30" s="484">
        <v>102.19036871457956</v>
      </c>
      <c r="Q30" s="490">
        <v>755780.29600000009</v>
      </c>
      <c r="R30" s="490">
        <v>787256</v>
      </c>
      <c r="S30" s="47"/>
    </row>
    <row r="31" spans="1:19" ht="8.25" customHeight="1" thickBot="1" x14ac:dyDescent="0.25">
      <c r="A31" s="723"/>
      <c r="B31" s="454"/>
      <c r="C31" s="456"/>
      <c r="D31" s="452"/>
      <c r="E31" s="458"/>
      <c r="F31" s="459"/>
      <c r="G31" s="461"/>
      <c r="H31" s="456"/>
      <c r="I31" s="460"/>
      <c r="J31" s="458"/>
      <c r="K31" s="459"/>
      <c r="L31" s="461"/>
      <c r="M31" s="456"/>
      <c r="N31" s="457"/>
      <c r="O31" s="458"/>
      <c r="P31" s="459"/>
      <c r="Q31" s="455"/>
      <c r="R31" s="455"/>
      <c r="S31" s="47"/>
    </row>
    <row r="32" spans="1:19" x14ac:dyDescent="0.2">
      <c r="A32" s="55" t="s">
        <v>161</v>
      </c>
      <c r="B32" s="56"/>
      <c r="C32" s="56"/>
      <c r="D32" s="53"/>
      <c r="E32" s="57"/>
      <c r="F32" s="57"/>
      <c r="I32" s="54"/>
      <c r="J32" s="58"/>
      <c r="K32" s="57"/>
      <c r="N32" s="54"/>
      <c r="O32" s="57"/>
      <c r="Q32" s="53"/>
      <c r="S32" s="47"/>
    </row>
    <row r="33" spans="1:19" x14ac:dyDescent="0.2">
      <c r="A33" s="59" t="s">
        <v>178</v>
      </c>
      <c r="B33" s="60"/>
      <c r="C33" s="60"/>
      <c r="D33" s="61"/>
      <c r="E33" s="57"/>
      <c r="I33" s="53"/>
      <c r="J33" s="57" t="s">
        <v>2</v>
      </c>
      <c r="K33" s="57"/>
      <c r="N33" s="62"/>
      <c r="R33" s="54" t="s">
        <v>70</v>
      </c>
      <c r="S33" s="47"/>
    </row>
    <row r="34" spans="1:19" x14ac:dyDescent="0.2">
      <c r="S34" s="47"/>
    </row>
    <row r="35" spans="1:19" x14ac:dyDescent="0.2">
      <c r="S35" s="47"/>
    </row>
    <row r="36" spans="1:19" x14ac:dyDescent="0.2">
      <c r="S36" s="47"/>
    </row>
    <row r="37" spans="1:19" x14ac:dyDescent="0.2">
      <c r="S37" s="47"/>
    </row>
    <row r="38" spans="1:19" x14ac:dyDescent="0.2">
      <c r="S38" s="47"/>
    </row>
    <row r="39" spans="1:19" x14ac:dyDescent="0.2">
      <c r="S39" s="47"/>
    </row>
    <row r="40" spans="1:19" x14ac:dyDescent="0.2">
      <c r="S40" s="47"/>
    </row>
    <row r="41" spans="1:19" x14ac:dyDescent="0.2">
      <c r="S41" s="47"/>
    </row>
    <row r="42" spans="1:19" x14ac:dyDescent="0.2">
      <c r="S42" s="47"/>
    </row>
    <row r="43" spans="1:19" x14ac:dyDescent="0.2">
      <c r="S43" s="47"/>
    </row>
    <row r="44" spans="1:19" x14ac:dyDescent="0.2">
      <c r="S44" s="47"/>
    </row>
    <row r="45" spans="1:19" x14ac:dyDescent="0.2">
      <c r="S45" s="47"/>
    </row>
    <row r="46" spans="1:19" x14ac:dyDescent="0.2">
      <c r="S46" s="47"/>
    </row>
    <row r="47" spans="1:19" x14ac:dyDescent="0.2">
      <c r="S47" s="47"/>
    </row>
    <row r="48" spans="1:19" x14ac:dyDescent="0.2">
      <c r="S48" s="47"/>
    </row>
    <row r="49" spans="19:19" x14ac:dyDescent="0.2">
      <c r="S49" s="47"/>
    </row>
    <row r="50" spans="19:19" x14ac:dyDescent="0.2">
      <c r="S50" s="47"/>
    </row>
  </sheetData>
  <mergeCells count="15">
    <mergeCell ref="A3:R3"/>
    <mergeCell ref="A5:P5"/>
    <mergeCell ref="A30:A31"/>
    <mergeCell ref="A22:A23"/>
    <mergeCell ref="A2:R2"/>
    <mergeCell ref="B7:C7"/>
    <mergeCell ref="G6:K6"/>
    <mergeCell ref="L6:P6"/>
    <mergeCell ref="L7:M7"/>
    <mergeCell ref="G7:H7"/>
    <mergeCell ref="B6:F6"/>
    <mergeCell ref="A4:R4"/>
    <mergeCell ref="D7:E7"/>
    <mergeCell ref="I7:J7"/>
    <mergeCell ref="N7:O7"/>
  </mergeCells>
  <phoneticPr fontId="0" type="noConversion"/>
  <hyperlinks>
    <hyperlink ref="A1" location="contents!A1" display="contents"/>
  </hyperlinks>
  <printOptions verticalCentered="1"/>
  <pageMargins left="0.59055118110236227" right="0.57999999999999996" top="0.66" bottom="0.39370078740157483" header="0.51181102362204722" footer="0.3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zoomScale="80" zoomScaleNormal="80" workbookViewId="0">
      <selection activeCell="A4" sqref="A4:R4"/>
    </sheetView>
  </sheetViews>
  <sheetFormatPr defaultRowHeight="12.75" x14ac:dyDescent="0.2"/>
  <cols>
    <col min="1" max="1" width="49.5703125" customWidth="1"/>
    <col min="2" max="2" width="10.85546875" customWidth="1"/>
    <col min="3" max="3" width="6.42578125" customWidth="1"/>
    <col min="4" max="4" width="11" customWidth="1"/>
    <col min="5" max="5" width="6.42578125" customWidth="1"/>
    <col min="6" max="6" width="6.7109375" bestFit="1" customWidth="1"/>
    <col min="7" max="7" width="10.85546875" customWidth="1"/>
    <col min="8" max="8" width="6.42578125" customWidth="1"/>
    <col min="9" max="9" width="11.140625" customWidth="1"/>
    <col min="10" max="10" width="6.42578125" customWidth="1"/>
    <col min="11" max="11" width="6.7109375" bestFit="1" customWidth="1"/>
    <col min="12" max="12" width="12" customWidth="1"/>
    <col min="13" max="13" width="6.42578125" customWidth="1"/>
    <col min="14" max="14" width="11.140625" customWidth="1"/>
    <col min="15" max="16" width="6.42578125" customWidth="1"/>
  </cols>
  <sheetData>
    <row r="1" spans="1:18" ht="14.25" x14ac:dyDescent="0.2">
      <c r="A1" s="350" t="s">
        <v>134</v>
      </c>
    </row>
    <row r="2" spans="1:18" ht="24" customHeight="1" x14ac:dyDescent="0.25">
      <c r="A2" s="733" t="s">
        <v>47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</row>
    <row r="3" spans="1:18" ht="24" customHeight="1" x14ac:dyDescent="0.2">
      <c r="A3" s="719" t="s">
        <v>203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</row>
    <row r="4" spans="1:18" ht="18.75" customHeight="1" x14ac:dyDescent="0.2">
      <c r="A4" s="732" t="s">
        <v>205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</row>
    <row r="5" spans="1:18" ht="23.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71"/>
      <c r="N5" s="49"/>
      <c r="O5" s="49"/>
      <c r="P5" s="49"/>
      <c r="Q5" s="49"/>
      <c r="R5" s="49"/>
    </row>
    <row r="6" spans="1:18" ht="24" customHeight="1" thickBot="1" x14ac:dyDescent="0.25">
      <c r="A6" s="372"/>
      <c r="B6" s="729" t="s">
        <v>68</v>
      </c>
      <c r="C6" s="730"/>
      <c r="D6" s="730"/>
      <c r="E6" s="730"/>
      <c r="F6" s="731"/>
      <c r="G6" s="729" t="s">
        <v>52</v>
      </c>
      <c r="H6" s="730"/>
      <c r="I6" s="730"/>
      <c r="J6" s="730"/>
      <c r="K6" s="731"/>
      <c r="L6" s="729" t="s">
        <v>53</v>
      </c>
      <c r="M6" s="730"/>
      <c r="N6" s="730"/>
      <c r="O6" s="730"/>
      <c r="P6" s="731"/>
      <c r="Q6" s="180" t="s">
        <v>54</v>
      </c>
      <c r="R6" s="181"/>
    </row>
    <row r="7" spans="1:18" ht="21" customHeight="1" thickBot="1" x14ac:dyDescent="0.25">
      <c r="A7" s="373"/>
      <c r="B7" s="727" t="s">
        <v>199</v>
      </c>
      <c r="C7" s="728"/>
      <c r="D7" s="727" t="s">
        <v>200</v>
      </c>
      <c r="E7" s="728"/>
      <c r="F7" s="376" t="s">
        <v>0</v>
      </c>
      <c r="G7" s="727" t="s">
        <v>199</v>
      </c>
      <c r="H7" s="728"/>
      <c r="I7" s="727" t="s">
        <v>200</v>
      </c>
      <c r="J7" s="728"/>
      <c r="K7" s="376" t="s">
        <v>0</v>
      </c>
      <c r="L7" s="727" t="s">
        <v>199</v>
      </c>
      <c r="M7" s="728"/>
      <c r="N7" s="727" t="s">
        <v>200</v>
      </c>
      <c r="O7" s="728"/>
      <c r="P7" s="376" t="s">
        <v>0</v>
      </c>
      <c r="Q7" s="590" t="s">
        <v>201</v>
      </c>
      <c r="R7" s="377" t="s">
        <v>202</v>
      </c>
    </row>
    <row r="8" spans="1:18" ht="17.25" customHeight="1" thickBot="1" x14ac:dyDescent="0.25">
      <c r="A8" s="373"/>
      <c r="B8" s="240" t="s">
        <v>135</v>
      </c>
      <c r="C8" s="378" t="s">
        <v>1</v>
      </c>
      <c r="D8" s="240" t="s">
        <v>135</v>
      </c>
      <c r="E8" s="378" t="s">
        <v>1</v>
      </c>
      <c r="F8" s="379" t="s">
        <v>183</v>
      </c>
      <c r="G8" s="240" t="s">
        <v>135</v>
      </c>
      <c r="H8" s="378" t="s">
        <v>1</v>
      </c>
      <c r="I8" s="240" t="s">
        <v>135</v>
      </c>
      <c r="J8" s="378" t="s">
        <v>1</v>
      </c>
      <c r="K8" s="379" t="s">
        <v>183</v>
      </c>
      <c r="L8" s="240" t="s">
        <v>135</v>
      </c>
      <c r="M8" s="378" t="s">
        <v>1</v>
      </c>
      <c r="N8" s="240" t="s">
        <v>135</v>
      </c>
      <c r="O8" s="378" t="s">
        <v>1</v>
      </c>
      <c r="P8" s="379" t="s">
        <v>183</v>
      </c>
      <c r="Q8" s="270" t="s">
        <v>135</v>
      </c>
      <c r="R8" s="270" t="s">
        <v>135</v>
      </c>
    </row>
    <row r="9" spans="1:18" ht="28.5" customHeight="1" thickTop="1" thickBot="1" x14ac:dyDescent="0.25">
      <c r="A9" s="234" t="s">
        <v>106</v>
      </c>
      <c r="B9" s="235">
        <v>248985.68100000001</v>
      </c>
      <c r="C9" s="236">
        <v>100</v>
      </c>
      <c r="D9" s="380">
        <v>254000</v>
      </c>
      <c r="E9" s="236">
        <v>100</v>
      </c>
      <c r="F9" s="381">
        <v>102.01389854222178</v>
      </c>
      <c r="G9" s="237">
        <v>131731.18700000001</v>
      </c>
      <c r="H9" s="236">
        <v>100</v>
      </c>
      <c r="I9" s="237">
        <v>136163</v>
      </c>
      <c r="J9" s="253">
        <v>100</v>
      </c>
      <c r="K9" s="247">
        <v>103.36428533054971</v>
      </c>
      <c r="L9" s="237">
        <v>117254.49400000001</v>
      </c>
      <c r="M9" s="236">
        <v>100</v>
      </c>
      <c r="N9" s="237">
        <v>117837</v>
      </c>
      <c r="O9" s="255">
        <v>100</v>
      </c>
      <c r="P9" s="247">
        <v>100.49678778196764</v>
      </c>
      <c r="Q9" s="258">
        <v>14476.692999999999</v>
      </c>
      <c r="R9" s="258">
        <v>18326</v>
      </c>
    </row>
    <row r="10" spans="1:18" ht="24.75" customHeight="1" thickTop="1" x14ac:dyDescent="0.2">
      <c r="A10" s="173" t="s">
        <v>103</v>
      </c>
      <c r="B10" s="33">
        <v>204499.228</v>
      </c>
      <c r="C10" s="9">
        <v>82.132927154152284</v>
      </c>
      <c r="D10" s="383">
        <v>212197</v>
      </c>
      <c r="E10" s="9">
        <v>83.542125984251967</v>
      </c>
      <c r="F10" s="248">
        <v>103.76420589714893</v>
      </c>
      <c r="G10" s="384">
        <v>119548.99099999999</v>
      </c>
      <c r="H10" s="9">
        <v>90.75223090489574</v>
      </c>
      <c r="I10" s="224">
        <v>124197</v>
      </c>
      <c r="J10" s="9">
        <v>91.212003260797729</v>
      </c>
      <c r="K10" s="248">
        <v>103.8879533496021</v>
      </c>
      <c r="L10" s="385">
        <v>84950.236999999994</v>
      </c>
      <c r="M10" s="9">
        <v>72.449450850045878</v>
      </c>
      <c r="N10" s="223">
        <v>88000</v>
      </c>
      <c r="O10" s="28">
        <v>74.67943006016786</v>
      </c>
      <c r="P10" s="248">
        <v>103.59005825963736</v>
      </c>
      <c r="Q10" s="259">
        <v>34598.754000000001</v>
      </c>
      <c r="R10" s="259">
        <v>36197</v>
      </c>
    </row>
    <row r="11" spans="1:18" ht="24.75" customHeight="1" x14ac:dyDescent="0.2">
      <c r="A11" s="174" t="s">
        <v>176</v>
      </c>
      <c r="B11" s="32">
        <v>186579.23199999999</v>
      </c>
      <c r="C11" s="8">
        <v>74.935727729660073</v>
      </c>
      <c r="D11" s="387">
        <v>193813</v>
      </c>
      <c r="E11" s="8">
        <v>76.304330708661411</v>
      </c>
      <c r="F11" s="249">
        <v>103.87704886683208</v>
      </c>
      <c r="G11" s="388">
        <v>109622.31299999999</v>
      </c>
      <c r="H11" s="8">
        <v>83.216674423498503</v>
      </c>
      <c r="I11" s="225">
        <v>114149</v>
      </c>
      <c r="J11" s="8">
        <v>83.832612383687206</v>
      </c>
      <c r="K11" s="249">
        <v>104.12934819209663</v>
      </c>
      <c r="L11" s="389">
        <v>76956.918999999994</v>
      </c>
      <c r="M11" s="8">
        <v>65.63238335240267</v>
      </c>
      <c r="N11" s="243">
        <v>79664</v>
      </c>
      <c r="O11" s="8">
        <v>67.605251321741051</v>
      </c>
      <c r="P11" s="249">
        <v>103.51765771704038</v>
      </c>
      <c r="Q11" s="260">
        <v>32665.394</v>
      </c>
      <c r="R11" s="260">
        <v>34485</v>
      </c>
    </row>
    <row r="12" spans="1:18" ht="24.75" customHeight="1" x14ac:dyDescent="0.2">
      <c r="A12" s="386" t="s">
        <v>146</v>
      </c>
      <c r="B12" s="32">
        <v>73071.013000000006</v>
      </c>
      <c r="C12" s="8">
        <v>29.347476010076257</v>
      </c>
      <c r="D12" s="387">
        <v>75539</v>
      </c>
      <c r="E12" s="8">
        <v>29.739763779527561</v>
      </c>
      <c r="F12" s="249">
        <v>103.37751852434288</v>
      </c>
      <c r="G12" s="388">
        <v>42422.241000000002</v>
      </c>
      <c r="H12" s="8">
        <v>32.203642862490874</v>
      </c>
      <c r="I12" s="225">
        <v>44129</v>
      </c>
      <c r="J12" s="8">
        <v>32.408951036625226</v>
      </c>
      <c r="K12" s="249">
        <v>104.02326458896877</v>
      </c>
      <c r="L12" s="389">
        <v>30648.772000000001</v>
      </c>
      <c r="M12" s="8">
        <v>26.138675759412681</v>
      </c>
      <c r="N12" s="243">
        <v>31410</v>
      </c>
      <c r="O12" s="8">
        <v>26.655464752157641</v>
      </c>
      <c r="P12" s="249">
        <v>102.48371451880682</v>
      </c>
      <c r="Q12" s="260">
        <v>11773.469000000001</v>
      </c>
      <c r="R12" s="260">
        <v>12719</v>
      </c>
    </row>
    <row r="13" spans="1:18" ht="24.75" customHeight="1" x14ac:dyDescent="0.2">
      <c r="A13" s="386" t="s">
        <v>149</v>
      </c>
      <c r="B13" s="32">
        <v>17596.304</v>
      </c>
      <c r="C13" s="8">
        <v>7.0671951613153201</v>
      </c>
      <c r="D13" s="387">
        <v>17375</v>
      </c>
      <c r="E13" s="8">
        <v>6.8405511811023629</v>
      </c>
      <c r="F13" s="249">
        <v>98.742326797718434</v>
      </c>
      <c r="G13" s="388">
        <v>11555.525</v>
      </c>
      <c r="H13" s="8">
        <v>8.772049552700075</v>
      </c>
      <c r="I13" s="225">
        <v>11411</v>
      </c>
      <c r="J13" s="8">
        <v>8.380397024154874</v>
      </c>
      <c r="K13" s="249">
        <v>98.749299577474844</v>
      </c>
      <c r="L13" s="389">
        <v>6040.7790000000005</v>
      </c>
      <c r="M13" s="8">
        <v>5.1518528577676515</v>
      </c>
      <c r="N13" s="243">
        <v>5964</v>
      </c>
      <c r="O13" s="8">
        <v>5.0612286463504672</v>
      </c>
      <c r="P13" s="249">
        <v>98.728988430134578</v>
      </c>
      <c r="Q13" s="260">
        <v>5514.7459999999992</v>
      </c>
      <c r="R13" s="260">
        <v>5447</v>
      </c>
    </row>
    <row r="14" spans="1:18" ht="24.75" customHeight="1" x14ac:dyDescent="0.2">
      <c r="A14" s="174" t="s">
        <v>48</v>
      </c>
      <c r="B14" s="32">
        <v>4318.4480000000003</v>
      </c>
      <c r="C14" s="8">
        <v>1.7344162052435459</v>
      </c>
      <c r="D14" s="387">
        <v>4271</v>
      </c>
      <c r="E14" s="8">
        <v>1.6814960629921261</v>
      </c>
      <c r="F14" s="249">
        <v>98.901271938437134</v>
      </c>
      <c r="G14" s="388">
        <v>2732.9949999999999</v>
      </c>
      <c r="H14" s="8">
        <v>2.0746757561669886</v>
      </c>
      <c r="I14" s="225">
        <v>2620</v>
      </c>
      <c r="J14" s="8">
        <v>1.9241644205841526</v>
      </c>
      <c r="K14" s="249">
        <v>95.865524818011011</v>
      </c>
      <c r="L14" s="389">
        <v>1585.453</v>
      </c>
      <c r="M14" s="8">
        <v>1.3521468951117557</v>
      </c>
      <c r="N14" s="243">
        <v>1651</v>
      </c>
      <c r="O14" s="8">
        <v>1.4010879435151948</v>
      </c>
      <c r="P14" s="249">
        <v>104.13427581896153</v>
      </c>
      <c r="Q14" s="260">
        <v>1147.5419999999999</v>
      </c>
      <c r="R14" s="260">
        <v>969</v>
      </c>
    </row>
    <row r="15" spans="1:18" ht="24.75" customHeight="1" x14ac:dyDescent="0.2">
      <c r="A15" s="175" t="s">
        <v>104</v>
      </c>
      <c r="B15" s="32">
        <v>13601.547999999999</v>
      </c>
      <c r="C15" s="8">
        <v>5.4627832192486601</v>
      </c>
      <c r="D15" s="387">
        <v>14113</v>
      </c>
      <c r="E15" s="8">
        <v>5.4562992125984255</v>
      </c>
      <c r="F15" s="249">
        <v>103.7602484658364</v>
      </c>
      <c r="G15" s="391">
        <v>7193.683</v>
      </c>
      <c r="H15" s="8">
        <v>5.4608807252302372</v>
      </c>
      <c r="I15" s="226">
        <v>7428</v>
      </c>
      <c r="J15" s="8">
        <v>5.4552264565263693</v>
      </c>
      <c r="K15" s="249">
        <v>103.15726057153201</v>
      </c>
      <c r="L15" s="389">
        <v>6407.8649999999998</v>
      </c>
      <c r="M15" s="8">
        <v>5.3649206025314475</v>
      </c>
      <c r="N15" s="243">
        <v>6685</v>
      </c>
      <c r="O15" s="8">
        <v>5.6730907949116149</v>
      </c>
      <c r="P15" s="249">
        <v>104.32491945445167</v>
      </c>
      <c r="Q15" s="260">
        <v>785.81800000000021</v>
      </c>
      <c r="R15" s="260">
        <v>743</v>
      </c>
    </row>
    <row r="16" spans="1:18" ht="24.75" customHeight="1" x14ac:dyDescent="0.2">
      <c r="A16" s="390" t="s">
        <v>148</v>
      </c>
      <c r="B16" s="32">
        <v>358.476</v>
      </c>
      <c r="C16" s="8">
        <v>0.14397454446386415</v>
      </c>
      <c r="D16" s="387">
        <v>375</v>
      </c>
      <c r="E16" s="8">
        <v>0.14763779527559054</v>
      </c>
      <c r="F16" s="249">
        <v>104.60951360760554</v>
      </c>
      <c r="G16" s="388">
        <v>220.88300000000001</v>
      </c>
      <c r="H16" s="8">
        <v>0.16767707407054641</v>
      </c>
      <c r="I16" s="225">
        <v>208</v>
      </c>
      <c r="J16" s="8">
        <v>0.15275809140515412</v>
      </c>
      <c r="K16" s="249">
        <v>94.167500441410155</v>
      </c>
      <c r="L16" s="389">
        <v>137.59299999999999</v>
      </c>
      <c r="M16" s="8">
        <v>0.11734560894527418</v>
      </c>
      <c r="N16" s="243">
        <v>167</v>
      </c>
      <c r="O16" s="8">
        <v>0.14172119113690945</v>
      </c>
      <c r="P16" s="249">
        <v>121.37245354051443</v>
      </c>
      <c r="Q16" s="260">
        <v>83.29000000000002</v>
      </c>
      <c r="R16" s="260">
        <v>41</v>
      </c>
    </row>
    <row r="17" spans="1:18" ht="24.75" customHeight="1" thickBot="1" x14ac:dyDescent="0.25">
      <c r="A17" s="392" t="s">
        <v>147</v>
      </c>
      <c r="B17" s="393">
        <v>5920.8230000000003</v>
      </c>
      <c r="C17" s="394">
        <v>2.3779773102695008</v>
      </c>
      <c r="D17" s="395">
        <v>5755</v>
      </c>
      <c r="E17" s="394">
        <v>2.265748031496063</v>
      </c>
      <c r="F17" s="407">
        <v>97.199325161383811</v>
      </c>
      <c r="G17" s="396">
        <v>3151.9250000000002</v>
      </c>
      <c r="H17" s="394">
        <v>2.3926946016207991</v>
      </c>
      <c r="I17" s="397">
        <v>3000</v>
      </c>
      <c r="J17" s="394">
        <v>2.2032417029589539</v>
      </c>
      <c r="K17" s="398">
        <v>95.179929725485209</v>
      </c>
      <c r="L17" s="399">
        <v>2768.8980000000001</v>
      </c>
      <c r="M17" s="394">
        <v>2.3614429652478819</v>
      </c>
      <c r="N17" s="400">
        <v>2755</v>
      </c>
      <c r="O17" s="394">
        <v>2.3379753388154825</v>
      </c>
      <c r="P17" s="398">
        <v>99.498067462217819</v>
      </c>
      <c r="Q17" s="401">
        <v>383.02700000000004</v>
      </c>
      <c r="R17" s="401">
        <v>245</v>
      </c>
    </row>
    <row r="18" spans="1:18" ht="24.75" customHeight="1" x14ac:dyDescent="0.2">
      <c r="A18" s="176" t="s">
        <v>49</v>
      </c>
      <c r="B18" s="33">
        <v>15288.205</v>
      </c>
      <c r="C18" s="9">
        <v>6.1401944636326293</v>
      </c>
      <c r="D18" s="383">
        <v>15095</v>
      </c>
      <c r="E18" s="28">
        <v>5.9429133858267713</v>
      </c>
      <c r="F18" s="248">
        <v>98.736247976789954</v>
      </c>
      <c r="G18" s="384">
        <v>5946.6779999999999</v>
      </c>
      <c r="H18" s="9">
        <v>4.5142521945088072</v>
      </c>
      <c r="I18" s="224">
        <v>5693</v>
      </c>
      <c r="J18" s="254">
        <v>4.1810183383151074</v>
      </c>
      <c r="K18" s="248">
        <v>95.734122479811418</v>
      </c>
      <c r="L18" s="385">
        <v>9341.527</v>
      </c>
      <c r="M18" s="9">
        <v>7.9668818493216982</v>
      </c>
      <c r="N18" s="223">
        <v>9402</v>
      </c>
      <c r="O18" s="28">
        <v>7.9788181980192983</v>
      </c>
      <c r="P18" s="248">
        <v>100.64735669018565</v>
      </c>
      <c r="Q18" s="259">
        <v>-3394.8490000000002</v>
      </c>
      <c r="R18" s="259">
        <v>-3709</v>
      </c>
    </row>
    <row r="19" spans="1:18" ht="24.75" customHeight="1" x14ac:dyDescent="0.2">
      <c r="A19" s="402" t="s">
        <v>150</v>
      </c>
      <c r="B19" s="32">
        <v>467.976</v>
      </c>
      <c r="C19" s="8">
        <v>0.18795297710312908</v>
      </c>
      <c r="D19" s="387">
        <v>399</v>
      </c>
      <c r="E19" s="8">
        <v>0.15708661417322833</v>
      </c>
      <c r="F19" s="249">
        <v>85.260782604236113</v>
      </c>
      <c r="G19" s="403">
        <v>230.36699999999999</v>
      </c>
      <c r="H19" s="8">
        <v>0.17487658408483026</v>
      </c>
      <c r="I19" s="404">
        <v>217</v>
      </c>
      <c r="J19" s="405">
        <v>0.15936781651403098</v>
      </c>
      <c r="K19" s="249">
        <v>94.197519610013586</v>
      </c>
      <c r="L19" s="406">
        <v>237.60900000000001</v>
      </c>
      <c r="M19" s="8">
        <v>0.2026438321417344</v>
      </c>
      <c r="N19" s="243">
        <v>182</v>
      </c>
      <c r="O19" s="8">
        <v>0.15445063944261989</v>
      </c>
      <c r="P19" s="249">
        <v>76.596425219583438</v>
      </c>
      <c r="Q19" s="260">
        <v>-7.2420000000000186</v>
      </c>
      <c r="R19" s="260">
        <v>35</v>
      </c>
    </row>
    <row r="20" spans="1:18" ht="24.75" customHeight="1" x14ac:dyDescent="0.2">
      <c r="A20" s="402" t="s">
        <v>151</v>
      </c>
      <c r="B20" s="32">
        <v>1040.7269999999999</v>
      </c>
      <c r="C20" s="8">
        <v>0.41798668735492461</v>
      </c>
      <c r="D20" s="387">
        <v>1150</v>
      </c>
      <c r="E20" s="8">
        <v>0.452755905511811</v>
      </c>
      <c r="F20" s="249">
        <v>110.49967955092932</v>
      </c>
      <c r="G20" s="403">
        <v>467.79199999999997</v>
      </c>
      <c r="H20" s="8">
        <v>0.35511104898796664</v>
      </c>
      <c r="I20" s="404">
        <v>516</v>
      </c>
      <c r="J20" s="405">
        <v>0.37895757290894005</v>
      </c>
      <c r="K20" s="249">
        <v>110.305434894141</v>
      </c>
      <c r="L20" s="406">
        <v>572.93499999999995</v>
      </c>
      <c r="M20" s="8">
        <v>0.48862519503943269</v>
      </c>
      <c r="N20" s="243">
        <v>634</v>
      </c>
      <c r="O20" s="8">
        <v>0.53803134838802757</v>
      </c>
      <c r="P20" s="249">
        <v>110.65827711695044</v>
      </c>
      <c r="Q20" s="260">
        <v>-105.14299999999997</v>
      </c>
      <c r="R20" s="260">
        <v>-118</v>
      </c>
    </row>
    <row r="21" spans="1:18" ht="24.75" customHeight="1" thickBot="1" x14ac:dyDescent="0.25">
      <c r="A21" s="469" t="s">
        <v>160</v>
      </c>
      <c r="B21" s="32">
        <v>2644.5140000000001</v>
      </c>
      <c r="C21" s="8">
        <v>1.0621148932656894</v>
      </c>
      <c r="D21" s="387">
        <v>2993</v>
      </c>
      <c r="E21" s="8">
        <v>1.1783464566929134</v>
      </c>
      <c r="F21" s="407">
        <v>113.17769541019635</v>
      </c>
      <c r="G21" s="408">
        <v>1609.0070000000001</v>
      </c>
      <c r="H21" s="8">
        <v>1.2214320971692147</v>
      </c>
      <c r="I21" s="409">
        <v>1827</v>
      </c>
      <c r="J21" s="410">
        <v>1.3417741971020027</v>
      </c>
      <c r="K21" s="249">
        <v>113.54829407205811</v>
      </c>
      <c r="L21" s="399">
        <v>1035.5070000000001</v>
      </c>
      <c r="M21" s="8">
        <v>0.88312777163150791</v>
      </c>
      <c r="N21" s="243">
        <v>1166</v>
      </c>
      <c r="O21" s="8">
        <v>0.98950244829722411</v>
      </c>
      <c r="P21" s="249">
        <v>112.60184624536581</v>
      </c>
      <c r="Q21" s="260">
        <v>573.5</v>
      </c>
      <c r="R21" s="260">
        <v>661</v>
      </c>
    </row>
    <row r="22" spans="1:18" ht="22.5" customHeight="1" x14ac:dyDescent="0.25">
      <c r="A22" s="724" t="s">
        <v>172</v>
      </c>
      <c r="B22" s="470">
        <v>1221</v>
      </c>
      <c r="C22" s="471">
        <v>0.49038964614194014</v>
      </c>
      <c r="D22" s="472">
        <v>1461</v>
      </c>
      <c r="E22" s="471">
        <v>0.57519685039370083</v>
      </c>
      <c r="F22" s="473">
        <v>119.65601965601967</v>
      </c>
      <c r="G22" s="474">
        <v>683</v>
      </c>
      <c r="H22" s="471">
        <v>0.51848010752381668</v>
      </c>
      <c r="I22" s="475">
        <v>777</v>
      </c>
      <c r="J22" s="471">
        <v>0.57063960106636891</v>
      </c>
      <c r="K22" s="473">
        <v>113.76281112737921</v>
      </c>
      <c r="L22" s="476">
        <v>538</v>
      </c>
      <c r="M22" s="471">
        <v>0.45883102783250251</v>
      </c>
      <c r="N22" s="477">
        <v>684</v>
      </c>
      <c r="O22" s="478">
        <v>0.58046284274039561</v>
      </c>
      <c r="P22" s="473">
        <v>127.1375464684015</v>
      </c>
      <c r="Q22" s="479">
        <v>145</v>
      </c>
      <c r="R22" s="479">
        <v>93</v>
      </c>
    </row>
    <row r="23" spans="1:18" ht="3.75" customHeight="1" thickBot="1" x14ac:dyDescent="0.3">
      <c r="A23" s="725"/>
      <c r="B23" s="491"/>
      <c r="C23" s="492"/>
      <c r="D23" s="493"/>
      <c r="E23" s="492"/>
      <c r="F23" s="494"/>
      <c r="G23" s="495"/>
      <c r="H23" s="492"/>
      <c r="I23" s="496"/>
      <c r="J23" s="492">
        <v>0</v>
      </c>
      <c r="K23" s="494"/>
      <c r="L23" s="495"/>
      <c r="M23" s="492"/>
      <c r="N23" s="497"/>
      <c r="O23" s="492"/>
      <c r="P23" s="494"/>
      <c r="Q23" s="498"/>
      <c r="R23" s="498"/>
    </row>
    <row r="24" spans="1:18" ht="24.75" customHeight="1" x14ac:dyDescent="0.2">
      <c r="A24" s="177" t="s">
        <v>105</v>
      </c>
      <c r="B24" s="34">
        <v>9500.8209999999999</v>
      </c>
      <c r="C24" s="9">
        <v>3.8158101951252368</v>
      </c>
      <c r="D24" s="411">
        <v>7396</v>
      </c>
      <c r="E24" s="28">
        <v>2.9118110236220471</v>
      </c>
      <c r="F24" s="249">
        <v>77.845904053975971</v>
      </c>
      <c r="G24" s="412">
        <v>3797.73</v>
      </c>
      <c r="H24" s="9">
        <v>2.8829391782524514</v>
      </c>
      <c r="I24" s="227">
        <v>3751</v>
      </c>
      <c r="J24" s="28">
        <v>2.7547865425996783</v>
      </c>
      <c r="K24" s="250">
        <v>98.769528112846359</v>
      </c>
      <c r="L24" s="413">
        <v>5703.0910000000003</v>
      </c>
      <c r="M24" s="9">
        <v>4.8638570731455291</v>
      </c>
      <c r="N24" s="244">
        <v>3645</v>
      </c>
      <c r="O24" s="256">
        <v>3.0932559382876348</v>
      </c>
      <c r="P24" s="250">
        <v>63.912709791935626</v>
      </c>
      <c r="Q24" s="261">
        <v>-1905.3610000000003</v>
      </c>
      <c r="R24" s="261">
        <v>106</v>
      </c>
    </row>
    <row r="25" spans="1:18" ht="24.75" customHeight="1" x14ac:dyDescent="0.2">
      <c r="A25" s="382" t="s">
        <v>152</v>
      </c>
      <c r="B25" s="32">
        <v>6188.5479999999998</v>
      </c>
      <c r="C25" s="8">
        <v>2.4855035739986988</v>
      </c>
      <c r="D25" s="387">
        <v>4861</v>
      </c>
      <c r="E25" s="8">
        <v>1.913779527559055</v>
      </c>
      <c r="F25" s="249">
        <v>78.548312140424542</v>
      </c>
      <c r="G25" s="414">
        <v>2663.232</v>
      </c>
      <c r="H25" s="8">
        <v>2.0217171503965874</v>
      </c>
      <c r="I25" s="415">
        <v>2509</v>
      </c>
      <c r="J25" s="8">
        <v>1.8426444775746718</v>
      </c>
      <c r="K25" s="249">
        <v>94.208840987191493</v>
      </c>
      <c r="L25" s="389">
        <v>3525.3159999999998</v>
      </c>
      <c r="M25" s="8">
        <v>3.006550861922614</v>
      </c>
      <c r="N25" s="243">
        <v>2352</v>
      </c>
      <c r="O25" s="416">
        <v>1.9959774943353954</v>
      </c>
      <c r="P25" s="249">
        <v>66.717423345878785</v>
      </c>
      <c r="Q25" s="260">
        <v>-862.08399999999983</v>
      </c>
      <c r="R25" s="260">
        <v>157</v>
      </c>
    </row>
    <row r="26" spans="1:18" ht="24.75" customHeight="1" thickBot="1" x14ac:dyDescent="0.25">
      <c r="A26" s="417" t="s">
        <v>153</v>
      </c>
      <c r="B26" s="393">
        <v>1212.1680000000001</v>
      </c>
      <c r="C26" s="394">
        <v>0.48684245420522804</v>
      </c>
      <c r="D26" s="395">
        <v>1368</v>
      </c>
      <c r="E26" s="394">
        <v>0.53858267716535435</v>
      </c>
      <c r="F26" s="407">
        <v>112.85564377215039</v>
      </c>
      <c r="G26" s="408">
        <v>496.61500000000001</v>
      </c>
      <c r="H26" s="394">
        <v>0.3769912131741438</v>
      </c>
      <c r="I26" s="409">
        <v>714</v>
      </c>
      <c r="J26" s="394">
        <v>0.52437152530423092</v>
      </c>
      <c r="K26" s="398">
        <v>143.77334554936922</v>
      </c>
      <c r="L26" s="399">
        <v>715.553</v>
      </c>
      <c r="M26" s="394">
        <v>0.6102563540123247</v>
      </c>
      <c r="N26" s="418">
        <v>654</v>
      </c>
      <c r="O26" s="419">
        <v>0.55500394612897475</v>
      </c>
      <c r="P26" s="398">
        <v>91.397841948814417</v>
      </c>
      <c r="Q26" s="401">
        <v>-218.93799999999999</v>
      </c>
      <c r="R26" s="401">
        <v>60</v>
      </c>
    </row>
    <row r="27" spans="1:18" ht="24.75" customHeight="1" x14ac:dyDescent="0.2">
      <c r="A27" s="178" t="s">
        <v>109</v>
      </c>
      <c r="B27" s="420">
        <v>17639.936000000002</v>
      </c>
      <c r="C27" s="9">
        <v>7.084719060611361</v>
      </c>
      <c r="D27" s="421">
        <v>17000</v>
      </c>
      <c r="E27" s="422">
        <v>6.6929133858267722</v>
      </c>
      <c r="F27" s="423">
        <v>96.372231735988152</v>
      </c>
      <c r="G27" s="424">
        <v>1652.579</v>
      </c>
      <c r="H27" s="9">
        <v>1.2545085470155217</v>
      </c>
      <c r="I27" s="425">
        <v>1671</v>
      </c>
      <c r="J27" s="422">
        <v>1.2272056285481372</v>
      </c>
      <c r="K27" s="248">
        <v>101.11468196074136</v>
      </c>
      <c r="L27" s="426">
        <v>15987.357</v>
      </c>
      <c r="M27" s="9">
        <v>13.634749897091364</v>
      </c>
      <c r="N27" s="427">
        <v>15329</v>
      </c>
      <c r="O27" s="256">
        <v>13.008647538549011</v>
      </c>
      <c r="P27" s="248">
        <v>95.882014769545705</v>
      </c>
      <c r="Q27" s="259">
        <v>-14334.778</v>
      </c>
      <c r="R27" s="428">
        <v>-13658</v>
      </c>
    </row>
    <row r="28" spans="1:18" ht="24.75" customHeight="1" thickBot="1" x14ac:dyDescent="0.25">
      <c r="A28" s="429" t="s">
        <v>154</v>
      </c>
      <c r="B28" s="430">
        <v>16966.126</v>
      </c>
      <c r="C28" s="394">
        <v>6.8140970725139809</v>
      </c>
      <c r="D28" s="431">
        <v>16203</v>
      </c>
      <c r="E28" s="419">
        <v>6.379133858267716</v>
      </c>
      <c r="F28" s="432">
        <v>95.502060989055479</v>
      </c>
      <c r="G28" s="408">
        <v>1539.5340000000001</v>
      </c>
      <c r="H28" s="394">
        <v>1.1686936366860492</v>
      </c>
      <c r="I28" s="409">
        <v>1563</v>
      </c>
      <c r="J28" s="419">
        <v>1.1478889272416148</v>
      </c>
      <c r="K28" s="398">
        <v>101.52422746103692</v>
      </c>
      <c r="L28" s="399">
        <v>15426.592000000001</v>
      </c>
      <c r="M28" s="394">
        <v>13.156503835153643</v>
      </c>
      <c r="N28" s="418">
        <v>14640</v>
      </c>
      <c r="O28" s="419">
        <v>12.423941546373381</v>
      </c>
      <c r="P28" s="407">
        <v>94.901064343958794</v>
      </c>
      <c r="Q28" s="401">
        <v>-13887.058000000001</v>
      </c>
      <c r="R28" s="433">
        <v>-13077</v>
      </c>
    </row>
    <row r="29" spans="1:18" ht="24.75" customHeight="1" thickBot="1" x14ac:dyDescent="0.25">
      <c r="A29" s="434" t="s">
        <v>50</v>
      </c>
      <c r="B29" s="35">
        <v>836.49099999999999</v>
      </c>
      <c r="C29" s="229">
        <v>0.33595948033654188</v>
      </c>
      <c r="D29" s="435">
        <v>851</v>
      </c>
      <c r="E29" s="229">
        <v>0.33503937007874018</v>
      </c>
      <c r="F29" s="251">
        <v>101.73450760378773</v>
      </c>
      <c r="G29" s="436">
        <v>102.209</v>
      </c>
      <c r="H29" s="229">
        <v>7.7589067803662926E-2</v>
      </c>
      <c r="I29" s="228">
        <v>74</v>
      </c>
      <c r="J29" s="229">
        <v>5.4346628672987521E-2</v>
      </c>
      <c r="K29" s="437">
        <v>72.400669216996548</v>
      </c>
      <c r="L29" s="438">
        <v>734.28200000000004</v>
      </c>
      <c r="M29" s="229">
        <v>0.62622930256302167</v>
      </c>
      <c r="N29" s="233">
        <v>777</v>
      </c>
      <c r="O29" s="257">
        <v>0.65938542223580032</v>
      </c>
      <c r="P29" s="252">
        <v>105.81765588697529</v>
      </c>
      <c r="Q29" s="262">
        <v>-632.07300000000009</v>
      </c>
      <c r="R29" s="262">
        <v>-703</v>
      </c>
    </row>
    <row r="30" spans="1:18" ht="19.5" customHeight="1" thickTop="1" x14ac:dyDescent="0.2">
      <c r="A30" s="722" t="s">
        <v>51</v>
      </c>
      <c r="B30" s="480">
        <v>202573</v>
      </c>
      <c r="C30" s="481">
        <v>81.359297123596434</v>
      </c>
      <c r="D30" s="482">
        <v>209840</v>
      </c>
      <c r="E30" s="483">
        <v>82.614173228346459</v>
      </c>
      <c r="F30" s="484">
        <v>103.58734875822545</v>
      </c>
      <c r="G30" s="485">
        <v>116714</v>
      </c>
      <c r="H30" s="481">
        <v>88.600127773842956</v>
      </c>
      <c r="I30" s="486">
        <v>121143</v>
      </c>
      <c r="J30" s="483">
        <v>88.969103207185512</v>
      </c>
      <c r="K30" s="487">
        <v>103.79474613156947</v>
      </c>
      <c r="L30" s="485">
        <v>85859</v>
      </c>
      <c r="M30" s="481">
        <v>73.224485536562895</v>
      </c>
      <c r="N30" s="488">
        <v>88697</v>
      </c>
      <c r="O30" s="489">
        <v>75.270925091439864</v>
      </c>
      <c r="P30" s="484">
        <v>103.3054193503302</v>
      </c>
      <c r="Q30" s="490">
        <v>30855</v>
      </c>
      <c r="R30" s="490">
        <v>32446</v>
      </c>
    </row>
    <row r="31" spans="1:18" ht="7.5" customHeight="1" thickBot="1" x14ac:dyDescent="0.25">
      <c r="A31" s="723"/>
      <c r="B31" s="500"/>
      <c r="C31" s="501"/>
      <c r="D31" s="502"/>
      <c r="E31" s="503"/>
      <c r="F31" s="504"/>
      <c r="G31" s="505"/>
      <c r="H31" s="501"/>
      <c r="I31" s="506"/>
      <c r="J31" s="503">
        <v>0</v>
      </c>
      <c r="K31" s="504"/>
      <c r="L31" s="505"/>
      <c r="M31" s="501"/>
      <c r="N31" s="507"/>
      <c r="O31" s="503"/>
      <c r="P31" s="504"/>
      <c r="Q31" s="508"/>
      <c r="R31" s="508"/>
    </row>
    <row r="32" spans="1:18" x14ac:dyDescent="0.2">
      <c r="A32" s="55" t="s">
        <v>161</v>
      </c>
      <c r="B32" s="56"/>
      <c r="C32" s="56"/>
      <c r="D32" s="53"/>
      <c r="E32" s="57"/>
      <c r="F32" s="57"/>
      <c r="G32" s="3"/>
      <c r="H32" s="3"/>
      <c r="I32" s="54"/>
      <c r="J32" s="58"/>
      <c r="K32" s="57"/>
      <c r="L32" s="3"/>
      <c r="M32" s="3"/>
      <c r="N32" s="54"/>
      <c r="O32" s="57"/>
      <c r="P32" s="3"/>
      <c r="Q32" s="53"/>
      <c r="R32" s="3"/>
    </row>
    <row r="33" spans="1:18" x14ac:dyDescent="0.2">
      <c r="A33" s="59" t="s">
        <v>178</v>
      </c>
      <c r="B33" s="60"/>
      <c r="C33" s="60"/>
      <c r="D33" s="61"/>
      <c r="E33" s="57"/>
      <c r="F33" s="3"/>
      <c r="G33" s="3"/>
      <c r="H33" s="3"/>
      <c r="I33" s="53"/>
      <c r="J33" s="57" t="s">
        <v>2</v>
      </c>
      <c r="K33" s="57"/>
      <c r="L33" s="3"/>
      <c r="M33" s="3"/>
      <c r="N33" s="62"/>
      <c r="O33" s="3"/>
      <c r="P33" s="3"/>
      <c r="Q33" s="3"/>
      <c r="R33" s="54" t="s">
        <v>70</v>
      </c>
    </row>
  </sheetData>
  <mergeCells count="14">
    <mergeCell ref="A22:A23"/>
    <mergeCell ref="A30:A31"/>
    <mergeCell ref="B7:C7"/>
    <mergeCell ref="G7:H7"/>
    <mergeCell ref="L7:M7"/>
    <mergeCell ref="D7:E7"/>
    <mergeCell ref="I7:J7"/>
    <mergeCell ref="N7:O7"/>
    <mergeCell ref="A2:R2"/>
    <mergeCell ref="A3:R3"/>
    <mergeCell ref="B6:F6"/>
    <mergeCell ref="G6:K6"/>
    <mergeCell ref="L6:P6"/>
    <mergeCell ref="A4:R4"/>
  </mergeCells>
  <phoneticPr fontId="0" type="noConversion"/>
  <hyperlinks>
    <hyperlink ref="A1" location="contents!A1" display="contents"/>
  </hyperlinks>
  <printOptions horizontalCentered="1"/>
  <pageMargins left="0.62992125984251968" right="0.51181102362204722" top="0.73" bottom="0.62992125984251968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zoomScale="80" zoomScaleNormal="80" workbookViewId="0">
      <selection activeCell="A4" sqref="A4:R4"/>
    </sheetView>
  </sheetViews>
  <sheetFormatPr defaultRowHeight="12.75" x14ac:dyDescent="0.2"/>
  <cols>
    <col min="1" max="1" width="49.5703125" customWidth="1"/>
    <col min="2" max="2" width="10.42578125" bestFit="1" customWidth="1"/>
    <col min="3" max="3" width="6.42578125" customWidth="1"/>
    <col min="4" max="4" width="10.42578125" bestFit="1" customWidth="1"/>
    <col min="5" max="5" width="6.42578125" customWidth="1"/>
    <col min="6" max="6" width="6.7109375" bestFit="1" customWidth="1"/>
    <col min="7" max="7" width="10.42578125" bestFit="1" customWidth="1"/>
    <col min="8" max="8" width="6.42578125" customWidth="1"/>
    <col min="9" max="9" width="10.42578125" bestFit="1" customWidth="1"/>
    <col min="10" max="10" width="6.42578125" customWidth="1"/>
    <col min="11" max="11" width="6.7109375" bestFit="1" customWidth="1"/>
    <col min="12" max="12" width="10.42578125" bestFit="1" customWidth="1"/>
    <col min="13" max="13" width="6.42578125" customWidth="1"/>
    <col min="14" max="14" width="10.42578125" bestFit="1" customWidth="1"/>
    <col min="15" max="15" width="6.42578125" customWidth="1"/>
    <col min="16" max="16" width="6.7109375" bestFit="1" customWidth="1"/>
  </cols>
  <sheetData>
    <row r="1" spans="1:18" ht="14.25" x14ac:dyDescent="0.2">
      <c r="A1" s="350" t="s">
        <v>134</v>
      </c>
    </row>
    <row r="2" spans="1:18" ht="24" customHeight="1" x14ac:dyDescent="0.25">
      <c r="A2" s="733" t="s">
        <v>47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</row>
    <row r="3" spans="1:18" ht="24" customHeight="1" x14ac:dyDescent="0.2">
      <c r="A3" s="719" t="s">
        <v>204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</row>
    <row r="4" spans="1:18" ht="18.75" customHeight="1" x14ac:dyDescent="0.2">
      <c r="A4" s="732" t="s">
        <v>205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</row>
    <row r="5" spans="1:18" ht="24.7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71"/>
      <c r="N5" s="49"/>
      <c r="O5" s="49"/>
      <c r="P5" s="49"/>
      <c r="Q5" s="49"/>
      <c r="R5" s="49"/>
    </row>
    <row r="6" spans="1:18" ht="24" customHeight="1" thickBot="1" x14ac:dyDescent="0.25">
      <c r="A6" s="372"/>
      <c r="B6" s="729" t="s">
        <v>68</v>
      </c>
      <c r="C6" s="730"/>
      <c r="D6" s="730"/>
      <c r="E6" s="730"/>
      <c r="F6" s="731"/>
      <c r="G6" s="729" t="s">
        <v>52</v>
      </c>
      <c r="H6" s="730"/>
      <c r="I6" s="730"/>
      <c r="J6" s="730"/>
      <c r="K6" s="731"/>
      <c r="L6" s="729" t="s">
        <v>53</v>
      </c>
      <c r="M6" s="730"/>
      <c r="N6" s="730"/>
      <c r="O6" s="730"/>
      <c r="P6" s="731"/>
      <c r="Q6" s="180" t="s">
        <v>54</v>
      </c>
      <c r="R6" s="181"/>
    </row>
    <row r="7" spans="1:18" ht="21" customHeight="1" thickBot="1" x14ac:dyDescent="0.25">
      <c r="A7" s="373"/>
      <c r="B7" s="727" t="s">
        <v>199</v>
      </c>
      <c r="C7" s="728"/>
      <c r="D7" s="727" t="s">
        <v>200</v>
      </c>
      <c r="E7" s="728"/>
      <c r="F7" s="376" t="s">
        <v>0</v>
      </c>
      <c r="G7" s="727" t="s">
        <v>199</v>
      </c>
      <c r="H7" s="728"/>
      <c r="I7" s="727" t="s">
        <v>200</v>
      </c>
      <c r="J7" s="728"/>
      <c r="K7" s="376" t="s">
        <v>0</v>
      </c>
      <c r="L7" s="727" t="s">
        <v>199</v>
      </c>
      <c r="M7" s="728"/>
      <c r="N7" s="727" t="s">
        <v>200</v>
      </c>
      <c r="O7" s="728"/>
      <c r="P7" s="376" t="s">
        <v>0</v>
      </c>
      <c r="Q7" s="590" t="s">
        <v>201</v>
      </c>
      <c r="R7" s="377" t="s">
        <v>202</v>
      </c>
    </row>
    <row r="8" spans="1:18" ht="17.25" customHeight="1" thickBot="1" x14ac:dyDescent="0.25">
      <c r="A8" s="373"/>
      <c r="B8" s="595" t="s">
        <v>136</v>
      </c>
      <c r="C8" s="596" t="s">
        <v>1</v>
      </c>
      <c r="D8" s="595" t="s">
        <v>136</v>
      </c>
      <c r="E8" s="596" t="s">
        <v>1</v>
      </c>
      <c r="F8" s="379" t="s">
        <v>183</v>
      </c>
      <c r="G8" s="597" t="s">
        <v>136</v>
      </c>
      <c r="H8" s="596" t="s">
        <v>1</v>
      </c>
      <c r="I8" s="597" t="s">
        <v>136</v>
      </c>
      <c r="J8" s="596" t="s">
        <v>1</v>
      </c>
      <c r="K8" s="379" t="s">
        <v>183</v>
      </c>
      <c r="L8" s="597" t="s">
        <v>136</v>
      </c>
      <c r="M8" s="596" t="s">
        <v>1</v>
      </c>
      <c r="N8" s="597" t="s">
        <v>136</v>
      </c>
      <c r="O8" s="596" t="s">
        <v>1</v>
      </c>
      <c r="P8" s="379" t="s">
        <v>183</v>
      </c>
      <c r="Q8" s="598" t="s">
        <v>136</v>
      </c>
      <c r="R8" s="598" t="s">
        <v>136</v>
      </c>
    </row>
    <row r="9" spans="1:18" ht="28.5" customHeight="1" thickTop="1" thickBot="1" x14ac:dyDescent="0.25">
      <c r="A9" s="234" t="s">
        <v>106</v>
      </c>
      <c r="B9" s="235">
        <v>223324.58199999999</v>
      </c>
      <c r="C9" s="236">
        <v>100</v>
      </c>
      <c r="D9" s="380">
        <v>227852</v>
      </c>
      <c r="E9" s="236">
        <v>100</v>
      </c>
      <c r="F9" s="381">
        <v>102.02728152873024</v>
      </c>
      <c r="G9" s="237">
        <v>118158.31199999999</v>
      </c>
      <c r="H9" s="236">
        <v>100</v>
      </c>
      <c r="I9" s="237">
        <v>122148</v>
      </c>
      <c r="J9" s="253">
        <v>100</v>
      </c>
      <c r="K9" s="247">
        <v>103.37656143902936</v>
      </c>
      <c r="L9" s="237">
        <v>105166.27</v>
      </c>
      <c r="M9" s="236">
        <v>100</v>
      </c>
      <c r="N9" s="237">
        <v>105704</v>
      </c>
      <c r="O9" s="255">
        <v>100</v>
      </c>
      <c r="P9" s="247">
        <v>100.51131413142255</v>
      </c>
      <c r="Q9" s="258">
        <v>12992.041999999987</v>
      </c>
      <c r="R9" s="258">
        <v>16444</v>
      </c>
    </row>
    <row r="10" spans="1:18" ht="24.75" customHeight="1" thickTop="1" x14ac:dyDescent="0.2">
      <c r="A10" s="173" t="s">
        <v>103</v>
      </c>
      <c r="B10" s="33">
        <v>183434.48499999999</v>
      </c>
      <c r="C10" s="9">
        <v>82.13806261596406</v>
      </c>
      <c r="D10" s="383">
        <v>190349</v>
      </c>
      <c r="E10" s="9">
        <v>83.540631638080868</v>
      </c>
      <c r="F10" s="248">
        <v>103.76947388055197</v>
      </c>
      <c r="G10" s="384">
        <v>107222.485</v>
      </c>
      <c r="H10" s="9">
        <v>90.744767071486265</v>
      </c>
      <c r="I10" s="224">
        <v>111417</v>
      </c>
      <c r="J10" s="9">
        <v>91.214755869928283</v>
      </c>
      <c r="K10" s="248">
        <v>103.91197331417939</v>
      </c>
      <c r="L10" s="385">
        <v>76212</v>
      </c>
      <c r="M10" s="9">
        <v>72.468102177627856</v>
      </c>
      <c r="N10" s="223">
        <v>78932</v>
      </c>
      <c r="O10" s="28">
        <v>74.672670854461515</v>
      </c>
      <c r="P10" s="248">
        <v>103.56899175982785</v>
      </c>
      <c r="Q10" s="259">
        <v>31010.485000000001</v>
      </c>
      <c r="R10" s="259">
        <v>32485</v>
      </c>
    </row>
    <row r="11" spans="1:18" ht="24.75" customHeight="1" x14ac:dyDescent="0.2">
      <c r="A11" s="174" t="s">
        <v>176</v>
      </c>
      <c r="B11" s="32">
        <v>167359.24400000001</v>
      </c>
      <c r="C11" s="8">
        <v>74.939911451395886</v>
      </c>
      <c r="D11" s="387">
        <v>173858</v>
      </c>
      <c r="E11" s="8">
        <v>76.303038814669165</v>
      </c>
      <c r="F11" s="249">
        <v>103.8831174452485</v>
      </c>
      <c r="G11" s="388">
        <v>98318.409</v>
      </c>
      <c r="H11" s="8">
        <v>83.209050075122946</v>
      </c>
      <c r="I11" s="225">
        <v>102404</v>
      </c>
      <c r="J11" s="8">
        <v>83.836002226806826</v>
      </c>
      <c r="K11" s="249">
        <v>104.15546899258715</v>
      </c>
      <c r="L11" s="389">
        <v>69040.835000000006</v>
      </c>
      <c r="M11" s="8">
        <v>65.64921908897216</v>
      </c>
      <c r="N11" s="243">
        <v>71454</v>
      </c>
      <c r="O11" s="8">
        <v>67.598198743661541</v>
      </c>
      <c r="P11" s="249">
        <v>103.49527203719364</v>
      </c>
      <c r="Q11" s="260">
        <v>29277.573999999993</v>
      </c>
      <c r="R11" s="260">
        <v>30950</v>
      </c>
    </row>
    <row r="12" spans="1:18" ht="24.75" customHeight="1" x14ac:dyDescent="0.2">
      <c r="A12" s="386" t="s">
        <v>144</v>
      </c>
      <c r="B12" s="32">
        <v>65544.421999999991</v>
      </c>
      <c r="C12" s="8">
        <v>29.349398715095319</v>
      </c>
      <c r="D12" s="387">
        <v>67761</v>
      </c>
      <c r="E12" s="8">
        <v>29.73904113196285</v>
      </c>
      <c r="F12" s="249">
        <v>103.38179502139786</v>
      </c>
      <c r="G12" s="388">
        <v>38048.097999999998</v>
      </c>
      <c r="H12" s="8">
        <v>32.200949180790602</v>
      </c>
      <c r="I12" s="225">
        <v>39593</v>
      </c>
      <c r="J12" s="8">
        <v>32.413956839244193</v>
      </c>
      <c r="K12" s="249">
        <v>104.06039219095788</v>
      </c>
      <c r="L12" s="389">
        <v>27496.324000000001</v>
      </c>
      <c r="M12" s="8">
        <v>26.145573100576829</v>
      </c>
      <c r="N12" s="243">
        <v>28168</v>
      </c>
      <c r="O12" s="8">
        <v>26.647998183607051</v>
      </c>
      <c r="P12" s="249">
        <v>102.44278471551324</v>
      </c>
      <c r="Q12" s="260">
        <v>10551.773999999998</v>
      </c>
      <c r="R12" s="260">
        <v>11425</v>
      </c>
    </row>
    <row r="13" spans="1:18" ht="24.75" customHeight="1" x14ac:dyDescent="0.2">
      <c r="A13" s="386" t="s">
        <v>145</v>
      </c>
      <c r="B13" s="32">
        <v>15784.495999999999</v>
      </c>
      <c r="C13" s="8">
        <v>7.0679617347274375</v>
      </c>
      <c r="D13" s="387">
        <v>15588</v>
      </c>
      <c r="E13" s="8">
        <v>6.8412829380475051</v>
      </c>
      <c r="F13" s="249">
        <v>98.755132884825727</v>
      </c>
      <c r="G13" s="388">
        <v>10364.839</v>
      </c>
      <c r="H13" s="8">
        <v>8.7719931205516897</v>
      </c>
      <c r="I13" s="225">
        <v>10239</v>
      </c>
      <c r="J13" s="8">
        <v>8.382454072109244</v>
      </c>
      <c r="K13" s="249">
        <v>98.785904923366402</v>
      </c>
      <c r="L13" s="389">
        <v>5419.6570000000002</v>
      </c>
      <c r="M13" s="8">
        <v>5.1534175358696279</v>
      </c>
      <c r="N13" s="243">
        <v>5349</v>
      </c>
      <c r="O13" s="8">
        <v>5.0603572239461139</v>
      </c>
      <c r="P13" s="249">
        <v>98.696282809041236</v>
      </c>
      <c r="Q13" s="260">
        <v>4945.1819999999998</v>
      </c>
      <c r="R13" s="260">
        <v>4890</v>
      </c>
    </row>
    <row r="14" spans="1:18" ht="24.75" customHeight="1" x14ac:dyDescent="0.2">
      <c r="A14" s="174" t="s">
        <v>48</v>
      </c>
      <c r="B14" s="32">
        <v>3873.3270000000002</v>
      </c>
      <c r="C14" s="8">
        <v>1.7343934847261913</v>
      </c>
      <c r="D14" s="387">
        <v>3830</v>
      </c>
      <c r="E14" s="8">
        <v>1.6809156821094395</v>
      </c>
      <c r="F14" s="249">
        <v>98.88140092483799</v>
      </c>
      <c r="G14" s="388">
        <v>2451.2910000000002</v>
      </c>
      <c r="H14" s="8">
        <v>2.0745819388482802</v>
      </c>
      <c r="I14" s="225">
        <v>2350</v>
      </c>
      <c r="J14" s="8">
        <v>1.9238956020565219</v>
      </c>
      <c r="K14" s="249">
        <v>95.867850858996334</v>
      </c>
      <c r="L14" s="389">
        <v>1422.0360000000001</v>
      </c>
      <c r="M14" s="8">
        <v>1.352178792687047</v>
      </c>
      <c r="N14" s="243">
        <v>1480</v>
      </c>
      <c r="O14" s="8">
        <v>1.4001362294709754</v>
      </c>
      <c r="P14" s="249">
        <v>104.07612746794032</v>
      </c>
      <c r="Q14" s="260">
        <v>1029.2550000000001</v>
      </c>
      <c r="R14" s="260">
        <v>870</v>
      </c>
    </row>
    <row r="15" spans="1:18" ht="24.75" customHeight="1" x14ac:dyDescent="0.2">
      <c r="A15" s="175" t="s">
        <v>104</v>
      </c>
      <c r="B15" s="32">
        <v>12201.913999999993</v>
      </c>
      <c r="C15" s="8">
        <v>5.4637576798419767</v>
      </c>
      <c r="D15" s="387">
        <v>12661</v>
      </c>
      <c r="E15" s="8">
        <v>5.456677141302249</v>
      </c>
      <c r="F15" s="249">
        <v>103.76240973342385</v>
      </c>
      <c r="G15" s="391">
        <v>6452.7850000000008</v>
      </c>
      <c r="H15" s="8">
        <v>5.3611350575150416</v>
      </c>
      <c r="I15" s="226">
        <v>6663</v>
      </c>
      <c r="J15" s="8">
        <v>5.4548580410649379</v>
      </c>
      <c r="K15" s="249">
        <v>103.2577406499674</v>
      </c>
      <c r="L15" s="389">
        <v>5749.1289999999935</v>
      </c>
      <c r="M15" s="8">
        <v>5.466704295968654</v>
      </c>
      <c r="N15" s="243">
        <v>5998</v>
      </c>
      <c r="O15" s="8">
        <v>5.6743358813289939</v>
      </c>
      <c r="P15" s="249">
        <v>104.3288470305677</v>
      </c>
      <c r="Q15" s="260">
        <v>703.65600000000723</v>
      </c>
      <c r="R15" s="260">
        <v>665</v>
      </c>
    </row>
    <row r="16" spans="1:18" ht="24.75" customHeight="1" x14ac:dyDescent="0.2">
      <c r="A16" s="390" t="s">
        <v>148</v>
      </c>
      <c r="B16" s="32">
        <v>321.63400000000001</v>
      </c>
      <c r="C16" s="8">
        <v>0.14402086734903191</v>
      </c>
      <c r="D16" s="444">
        <v>336</v>
      </c>
      <c r="E16" s="439">
        <v>0.14746414339132419</v>
      </c>
      <c r="F16" s="440">
        <v>104.46656758924739</v>
      </c>
      <c r="G16" s="445">
        <v>198.24299999999999</v>
      </c>
      <c r="H16" s="439">
        <v>0.26777744759928523</v>
      </c>
      <c r="I16" s="446">
        <v>186</v>
      </c>
      <c r="J16" s="439">
        <v>0.15227429020532468</v>
      </c>
      <c r="K16" s="440">
        <v>93.824246001119832</v>
      </c>
      <c r="L16" s="406">
        <v>123.39100000000001</v>
      </c>
      <c r="M16" s="439">
        <v>0.11732944412690496</v>
      </c>
      <c r="N16" s="447">
        <v>150</v>
      </c>
      <c r="O16" s="439">
        <v>0.14190569893286914</v>
      </c>
      <c r="P16" s="249">
        <v>121.56478187225972</v>
      </c>
      <c r="Q16" s="260">
        <v>74.85199999999999</v>
      </c>
      <c r="R16" s="260">
        <v>36</v>
      </c>
    </row>
    <row r="17" spans="1:18" ht="24.75" customHeight="1" thickBot="1" x14ac:dyDescent="0.25">
      <c r="A17" s="392" t="s">
        <v>147</v>
      </c>
      <c r="B17" s="393">
        <v>5313.0110000000004</v>
      </c>
      <c r="C17" s="394">
        <v>2.3790533726376797</v>
      </c>
      <c r="D17" s="395">
        <v>5162</v>
      </c>
      <c r="E17" s="394">
        <v>2.2655056791250461</v>
      </c>
      <c r="F17" s="443">
        <v>97.157713394532777</v>
      </c>
      <c r="G17" s="396">
        <v>2829.248</v>
      </c>
      <c r="H17" s="441">
        <v>2.4944553304045174</v>
      </c>
      <c r="I17" s="397">
        <v>2691</v>
      </c>
      <c r="J17" s="394">
        <v>2.2030651340996168</v>
      </c>
      <c r="K17" s="398">
        <v>95.113613228674183</v>
      </c>
      <c r="L17" s="399">
        <v>2483.7629999999999</v>
      </c>
      <c r="M17" s="394">
        <v>2.3617486861519379</v>
      </c>
      <c r="N17" s="400">
        <v>2471</v>
      </c>
      <c r="O17" s="394">
        <v>2.3376598804207975</v>
      </c>
      <c r="P17" s="398">
        <v>99.486142598951673</v>
      </c>
      <c r="Q17" s="401">
        <v>345.48500000000013</v>
      </c>
      <c r="R17" s="401">
        <v>220</v>
      </c>
    </row>
    <row r="18" spans="1:18" ht="24.75" customHeight="1" x14ac:dyDescent="0.2">
      <c r="A18" s="176" t="s">
        <v>49</v>
      </c>
      <c r="B18" s="33">
        <v>13716.27</v>
      </c>
      <c r="C18" s="9">
        <v>6.1418541018471497</v>
      </c>
      <c r="D18" s="383">
        <v>13541</v>
      </c>
      <c r="E18" s="28">
        <v>5.9428927549461932</v>
      </c>
      <c r="F18" s="248">
        <v>98.722174468714883</v>
      </c>
      <c r="G18" s="384">
        <v>5339</v>
      </c>
      <c r="H18" s="9">
        <v>4.5185141101203277</v>
      </c>
      <c r="I18" s="224">
        <v>5107</v>
      </c>
      <c r="J18" s="254">
        <v>4.1809935488096412</v>
      </c>
      <c r="K18" s="248">
        <v>95.654616969469942</v>
      </c>
      <c r="L18" s="385">
        <v>8377.27</v>
      </c>
      <c r="M18" s="9">
        <v>7.9657384444651314</v>
      </c>
      <c r="N18" s="223">
        <v>8434</v>
      </c>
      <c r="O18" s="28">
        <v>7.9788844319987895</v>
      </c>
      <c r="P18" s="248">
        <v>100.67718958562872</v>
      </c>
      <c r="Q18" s="259">
        <v>-3038.2700000000004</v>
      </c>
      <c r="R18" s="259">
        <v>-3327</v>
      </c>
    </row>
    <row r="19" spans="1:18" ht="24.75" customHeight="1" x14ac:dyDescent="0.2">
      <c r="A19" s="402" t="s">
        <v>150</v>
      </c>
      <c r="B19" s="32">
        <v>420.02699999999999</v>
      </c>
      <c r="C19" s="8">
        <v>0.18807916094073335</v>
      </c>
      <c r="D19" s="387">
        <v>358</v>
      </c>
      <c r="E19" s="439">
        <v>0.15711953373242279</v>
      </c>
      <c r="F19" s="249">
        <v>85.232615998495348</v>
      </c>
      <c r="G19" s="403">
        <v>206.761</v>
      </c>
      <c r="H19" s="439">
        <v>0.17498641991432648</v>
      </c>
      <c r="I19" s="404">
        <v>195</v>
      </c>
      <c r="J19" s="405">
        <v>0.15964240102171137</v>
      </c>
      <c r="K19" s="440">
        <v>94.311789941043045</v>
      </c>
      <c r="L19" s="406">
        <v>213.26599999999999</v>
      </c>
      <c r="M19" s="439">
        <v>0.20278935441943505</v>
      </c>
      <c r="N19" s="243">
        <v>163</v>
      </c>
      <c r="O19" s="8">
        <v>0.15420419284038447</v>
      </c>
      <c r="P19" s="249">
        <v>76.430373336584367</v>
      </c>
      <c r="Q19" s="260">
        <v>-6.5049999999999955</v>
      </c>
      <c r="R19" s="260">
        <v>32</v>
      </c>
    </row>
    <row r="20" spans="1:18" ht="24.75" customHeight="1" x14ac:dyDescent="0.2">
      <c r="A20" s="402" t="s">
        <v>151</v>
      </c>
      <c r="B20" s="32">
        <v>933.84699999999998</v>
      </c>
      <c r="C20" s="8">
        <v>0.41815683326791137</v>
      </c>
      <c r="D20" s="387">
        <v>1031</v>
      </c>
      <c r="E20" s="439">
        <v>0.45248670189421203</v>
      </c>
      <c r="F20" s="249">
        <v>110.40352434606527</v>
      </c>
      <c r="G20" s="403">
        <v>420.06200000000001</v>
      </c>
      <c r="H20" s="439">
        <v>0.35550778687495133</v>
      </c>
      <c r="I20" s="404">
        <v>462</v>
      </c>
      <c r="J20" s="405">
        <v>0.37822968857451617</v>
      </c>
      <c r="K20" s="440">
        <v>109.98376430146027</v>
      </c>
      <c r="L20" s="406">
        <v>513.78499999999997</v>
      </c>
      <c r="M20" s="439">
        <v>0.48854542430762249</v>
      </c>
      <c r="N20" s="243">
        <v>569</v>
      </c>
      <c r="O20" s="8">
        <v>0.53829561795201697</v>
      </c>
      <c r="P20" s="249">
        <v>110.74671311930089</v>
      </c>
      <c r="Q20" s="260">
        <v>-93.722999999999956</v>
      </c>
      <c r="R20" s="260">
        <v>-107</v>
      </c>
    </row>
    <row r="21" spans="1:18" ht="24.75" customHeight="1" thickBot="1" x14ac:dyDescent="0.25">
      <c r="A21" s="469" t="s">
        <v>160</v>
      </c>
      <c r="B21" s="32">
        <v>2371.3140000000003</v>
      </c>
      <c r="C21" s="8">
        <v>1.0618239957122142</v>
      </c>
      <c r="D21" s="387">
        <v>2684</v>
      </c>
      <c r="E21" s="394">
        <v>1.1779576216140302</v>
      </c>
      <c r="F21" s="407">
        <v>113.18619128466325</v>
      </c>
      <c r="G21" s="408">
        <v>1442.1690000000001</v>
      </c>
      <c r="H21" s="441">
        <v>1.2205396096044434</v>
      </c>
      <c r="I21" s="409">
        <v>1638</v>
      </c>
      <c r="J21" s="442">
        <v>1.3409961685823755</v>
      </c>
      <c r="K21" s="443">
        <v>113.57892174911539</v>
      </c>
      <c r="L21" s="399">
        <v>929.14499999999998</v>
      </c>
      <c r="M21" s="394">
        <v>0.88350095520170102</v>
      </c>
      <c r="N21" s="243">
        <v>1046</v>
      </c>
      <c r="O21" s="8">
        <v>0.98955574055854079</v>
      </c>
      <c r="P21" s="249">
        <v>112.57661613634041</v>
      </c>
      <c r="Q21" s="260">
        <v>513.02400000000011</v>
      </c>
      <c r="R21" s="260">
        <v>592</v>
      </c>
    </row>
    <row r="22" spans="1:18" ht="24.75" customHeight="1" x14ac:dyDescent="0.25">
      <c r="A22" s="724" t="s">
        <v>172</v>
      </c>
      <c r="B22" s="470">
        <v>1096</v>
      </c>
      <c r="C22" s="471">
        <v>0.49076549933943237</v>
      </c>
      <c r="D22" s="472">
        <v>1311</v>
      </c>
      <c r="E22" s="471">
        <v>0.57537348805364885</v>
      </c>
      <c r="F22" s="473">
        <v>119.61678832116789</v>
      </c>
      <c r="G22" s="474">
        <v>613</v>
      </c>
      <c r="H22" s="499">
        <v>0.51879549531817959</v>
      </c>
      <c r="I22" s="475">
        <v>697</v>
      </c>
      <c r="J22" s="471">
        <v>0.57061924878016834</v>
      </c>
      <c r="K22" s="473">
        <v>113.70309951060358</v>
      </c>
      <c r="L22" s="476">
        <v>483</v>
      </c>
      <c r="M22" s="471">
        <v>0.45927273069587798</v>
      </c>
      <c r="N22" s="477">
        <v>614</v>
      </c>
      <c r="O22" s="478">
        <v>0.58086732763187776</v>
      </c>
      <c r="P22" s="473">
        <v>127.12215320910974</v>
      </c>
      <c r="Q22" s="479">
        <v>130</v>
      </c>
      <c r="R22" s="479">
        <v>83</v>
      </c>
    </row>
    <row r="23" spans="1:18" ht="3" customHeight="1" thickBot="1" x14ac:dyDescent="0.3">
      <c r="A23" s="725"/>
      <c r="B23" s="491"/>
      <c r="C23" s="492"/>
      <c r="D23" s="493"/>
      <c r="E23" s="492">
        <v>0</v>
      </c>
      <c r="F23" s="494"/>
      <c r="G23" s="495"/>
      <c r="H23" s="492"/>
      <c r="I23" s="496"/>
      <c r="J23" s="492"/>
      <c r="K23" s="494"/>
      <c r="L23" s="495"/>
      <c r="M23" s="492"/>
      <c r="N23" s="497"/>
      <c r="O23" s="492"/>
      <c r="P23" s="494"/>
      <c r="Q23" s="498"/>
      <c r="R23" s="498"/>
    </row>
    <row r="24" spans="1:18" ht="24.75" customHeight="1" x14ac:dyDescent="0.2">
      <c r="A24" s="177" t="s">
        <v>105</v>
      </c>
      <c r="B24" s="34">
        <v>8527.9279999999999</v>
      </c>
      <c r="C24" s="9">
        <v>3.8186248569805894</v>
      </c>
      <c r="D24" s="411">
        <v>6633</v>
      </c>
      <c r="E24" s="28">
        <v>2.9111001878412304</v>
      </c>
      <c r="F24" s="249">
        <v>77.779737352379158</v>
      </c>
      <c r="G24" s="412">
        <v>3408.9279999999999</v>
      </c>
      <c r="H24" s="9">
        <v>2.8850513707406384</v>
      </c>
      <c r="I24" s="227">
        <v>3362</v>
      </c>
      <c r="J24" s="28">
        <v>2.7523987294102237</v>
      </c>
      <c r="K24" s="250">
        <v>98.623379549230734</v>
      </c>
      <c r="L24" s="413">
        <v>5119</v>
      </c>
      <c r="M24" s="9">
        <v>4.8675302452012419</v>
      </c>
      <c r="N24" s="244">
        <v>3271</v>
      </c>
      <c r="O24" s="256">
        <v>3.0944902747294329</v>
      </c>
      <c r="P24" s="250">
        <v>63.89919906231686</v>
      </c>
      <c r="Q24" s="261">
        <v>-1710.0720000000001</v>
      </c>
      <c r="R24" s="261">
        <v>91</v>
      </c>
    </row>
    <row r="25" spans="1:18" ht="24.75" customHeight="1" x14ac:dyDescent="0.2">
      <c r="A25" s="382" t="s">
        <v>152</v>
      </c>
      <c r="B25" s="32">
        <v>5557.2190000000001</v>
      </c>
      <c r="C25" s="8">
        <v>2.488404523242318</v>
      </c>
      <c r="D25" s="387">
        <v>4360</v>
      </c>
      <c r="E25" s="8">
        <v>1.9135228130540878</v>
      </c>
      <c r="F25" s="249">
        <v>78.456508552209286</v>
      </c>
      <c r="G25" s="414">
        <v>2390.2190000000001</v>
      </c>
      <c r="H25" s="439">
        <v>2.0228953507731222</v>
      </c>
      <c r="I25" s="415">
        <v>2249</v>
      </c>
      <c r="J25" s="439">
        <v>1.8412090251170712</v>
      </c>
      <c r="K25" s="440">
        <v>94.091796609432024</v>
      </c>
      <c r="L25" s="389">
        <v>3167</v>
      </c>
      <c r="M25" s="8">
        <v>3.0114218180410885</v>
      </c>
      <c r="N25" s="243">
        <v>2111</v>
      </c>
      <c r="O25" s="416">
        <v>1.9970862029819119</v>
      </c>
      <c r="P25" s="249">
        <v>66.656141458793812</v>
      </c>
      <c r="Q25" s="260">
        <v>-776.78099999999995</v>
      </c>
      <c r="R25" s="260">
        <v>138</v>
      </c>
    </row>
    <row r="26" spans="1:18" ht="24.75" customHeight="1" thickBot="1" x14ac:dyDescent="0.25">
      <c r="A26" s="417" t="s">
        <v>153</v>
      </c>
      <c r="B26" s="393">
        <v>1086.635</v>
      </c>
      <c r="C26" s="394">
        <v>0.48657205143677379</v>
      </c>
      <c r="D26" s="395">
        <v>1227</v>
      </c>
      <c r="E26" s="394">
        <v>0.53850745220581775</v>
      </c>
      <c r="F26" s="407">
        <v>112.91740096720611</v>
      </c>
      <c r="G26" s="408">
        <v>445.63499999999999</v>
      </c>
      <c r="H26" s="441">
        <v>0.37715078394146323</v>
      </c>
      <c r="I26" s="409">
        <v>640</v>
      </c>
      <c r="J26" s="441">
        <v>0.52395454694305266</v>
      </c>
      <c r="K26" s="443">
        <v>143.61529054046474</v>
      </c>
      <c r="L26" s="399">
        <v>641</v>
      </c>
      <c r="M26" s="394">
        <v>0.60951101527134122</v>
      </c>
      <c r="N26" s="418">
        <v>587</v>
      </c>
      <c r="O26" s="419">
        <v>0.5553243018239612</v>
      </c>
      <c r="P26" s="398">
        <v>91.575663026521056</v>
      </c>
      <c r="Q26" s="401">
        <v>-195.36500000000001</v>
      </c>
      <c r="R26" s="401">
        <v>53</v>
      </c>
    </row>
    <row r="27" spans="1:18" ht="24.75" customHeight="1" x14ac:dyDescent="0.2">
      <c r="A27" s="178" t="s">
        <v>109</v>
      </c>
      <c r="B27" s="420">
        <v>15799.994999999999</v>
      </c>
      <c r="C27" s="9">
        <v>7.0749018574229332</v>
      </c>
      <c r="D27" s="421">
        <v>15255</v>
      </c>
      <c r="E27" s="422">
        <v>6.6951354387936037</v>
      </c>
      <c r="F27" s="423">
        <v>96.550663465399836</v>
      </c>
      <c r="G27" s="424">
        <v>1482.9949999999999</v>
      </c>
      <c r="H27" s="9">
        <v>1.2550915588570697</v>
      </c>
      <c r="I27" s="425">
        <v>1499</v>
      </c>
      <c r="J27" s="422">
        <v>1.2271997904181813</v>
      </c>
      <c r="K27" s="248">
        <v>101.0792349266181</v>
      </c>
      <c r="L27" s="426">
        <v>14317</v>
      </c>
      <c r="M27" s="9">
        <v>13.613680508018398</v>
      </c>
      <c r="N27" s="427">
        <v>13756</v>
      </c>
      <c r="O27" s="256">
        <v>13.013698630136986</v>
      </c>
      <c r="P27" s="248">
        <v>96.081581336872247</v>
      </c>
      <c r="Q27" s="259">
        <v>-12834.005000000001</v>
      </c>
      <c r="R27" s="428">
        <v>-12257</v>
      </c>
    </row>
    <row r="28" spans="1:18" ht="24.75" customHeight="1" thickBot="1" x14ac:dyDescent="0.25">
      <c r="A28" s="429" t="s">
        <v>154</v>
      </c>
      <c r="B28" s="430">
        <v>15195.633</v>
      </c>
      <c r="C28" s="394">
        <v>6.8042814023939382</v>
      </c>
      <c r="D28" s="431">
        <v>14539</v>
      </c>
      <c r="E28" s="419">
        <v>6.3808963713287579</v>
      </c>
      <c r="F28" s="432">
        <v>95.678804561810622</v>
      </c>
      <c r="G28" s="408">
        <v>1381.633</v>
      </c>
      <c r="H28" s="394">
        <v>1.1693066502168719</v>
      </c>
      <c r="I28" s="409">
        <v>1401</v>
      </c>
      <c r="J28" s="419">
        <v>1.1469692504175262</v>
      </c>
      <c r="K28" s="398">
        <v>101.40174706307681</v>
      </c>
      <c r="L28" s="399">
        <v>13814</v>
      </c>
      <c r="M28" s="394">
        <v>13.13539027294588</v>
      </c>
      <c r="N28" s="418">
        <v>13138</v>
      </c>
      <c r="O28" s="419">
        <v>12.429047150533565</v>
      </c>
      <c r="P28" s="407">
        <v>95.106413783118569</v>
      </c>
      <c r="Q28" s="401">
        <v>-12432.367</v>
      </c>
      <c r="R28" s="433">
        <v>-11737</v>
      </c>
    </row>
    <row r="29" spans="1:18" ht="24.75" customHeight="1" thickBot="1" x14ac:dyDescent="0.25">
      <c r="A29" s="434" t="s">
        <v>50</v>
      </c>
      <c r="B29" s="35">
        <v>749.904</v>
      </c>
      <c r="C29" s="229">
        <v>0.33579106844583728</v>
      </c>
      <c r="D29" s="435">
        <v>763</v>
      </c>
      <c r="E29" s="229">
        <v>0.33486649228446536</v>
      </c>
      <c r="F29" s="251">
        <v>101.74635686701232</v>
      </c>
      <c r="G29" s="436">
        <v>91.903999999999996</v>
      </c>
      <c r="H29" s="229">
        <v>7.7780393477523621E-2</v>
      </c>
      <c r="I29" s="228">
        <v>66</v>
      </c>
      <c r="J29" s="229">
        <v>5.4032812653502307E-2</v>
      </c>
      <c r="K29" s="437">
        <v>71.814066852367688</v>
      </c>
      <c r="L29" s="438">
        <v>658</v>
      </c>
      <c r="M29" s="229">
        <v>0.62567589399148604</v>
      </c>
      <c r="N29" s="233">
        <v>697</v>
      </c>
      <c r="O29" s="257">
        <v>0.65938848104139858</v>
      </c>
      <c r="P29" s="252">
        <v>105.92705167173253</v>
      </c>
      <c r="Q29" s="262">
        <v>-566.096</v>
      </c>
      <c r="R29" s="262">
        <v>-631</v>
      </c>
    </row>
    <row r="30" spans="1:18" ht="24.75" customHeight="1" thickTop="1" x14ac:dyDescent="0.2">
      <c r="A30" s="722" t="s">
        <v>51</v>
      </c>
      <c r="B30" s="480">
        <v>181703</v>
      </c>
      <c r="C30" s="481">
        <v>81.362740443862108</v>
      </c>
      <c r="D30" s="482">
        <v>188235</v>
      </c>
      <c r="E30" s="483">
        <v>82.612836402577116</v>
      </c>
      <c r="F30" s="484">
        <v>103.59487735480425</v>
      </c>
      <c r="G30" s="485">
        <v>104679</v>
      </c>
      <c r="H30" s="481">
        <v>88.592159305728742</v>
      </c>
      <c r="I30" s="486">
        <v>108678</v>
      </c>
      <c r="J30" s="483">
        <v>88.972394144807936</v>
      </c>
      <c r="K30" s="487">
        <v>103.82025048003898</v>
      </c>
      <c r="L30" s="485">
        <v>77024</v>
      </c>
      <c r="M30" s="481">
        <v>73.240212855319484</v>
      </c>
      <c r="N30" s="488">
        <v>79557</v>
      </c>
      <c r="O30" s="489">
        <v>75.263944600015137</v>
      </c>
      <c r="P30" s="484">
        <v>103.28858537598671</v>
      </c>
      <c r="Q30" s="490">
        <v>27655</v>
      </c>
      <c r="R30" s="490">
        <v>29121</v>
      </c>
    </row>
    <row r="31" spans="1:18" ht="4.5" customHeight="1" thickBot="1" x14ac:dyDescent="0.25">
      <c r="A31" s="723"/>
      <c r="B31" s="500"/>
      <c r="C31" s="501"/>
      <c r="D31" s="502"/>
      <c r="E31" s="503">
        <v>0</v>
      </c>
      <c r="F31" s="504"/>
      <c r="G31" s="505"/>
      <c r="H31" s="501"/>
      <c r="I31" s="506"/>
      <c r="J31" s="503"/>
      <c r="K31" s="504"/>
      <c r="L31" s="505"/>
      <c r="M31" s="501"/>
      <c r="N31" s="507"/>
      <c r="O31" s="503"/>
      <c r="P31" s="504"/>
      <c r="Q31" s="508"/>
      <c r="R31" s="508"/>
    </row>
    <row r="32" spans="1:18" x14ac:dyDescent="0.2">
      <c r="A32" s="55" t="s">
        <v>161</v>
      </c>
      <c r="B32" s="56"/>
      <c r="C32" s="56"/>
      <c r="D32" s="53"/>
      <c r="E32" s="57"/>
      <c r="F32" s="57"/>
      <c r="G32" s="3"/>
      <c r="H32" s="3"/>
      <c r="I32" s="54"/>
      <c r="J32" s="58"/>
      <c r="K32" s="57"/>
      <c r="L32" s="3"/>
      <c r="M32" s="3"/>
      <c r="N32" s="54"/>
      <c r="O32" s="57"/>
      <c r="P32" s="3"/>
      <c r="Q32" s="53"/>
      <c r="R32" s="3"/>
    </row>
    <row r="33" spans="1:18" x14ac:dyDescent="0.2">
      <c r="A33" s="59" t="s">
        <v>178</v>
      </c>
      <c r="B33" s="60"/>
      <c r="C33" s="60"/>
      <c r="D33" s="61"/>
      <c r="E33" s="57"/>
      <c r="F33" s="3"/>
      <c r="G33" s="3"/>
      <c r="H33" s="3"/>
      <c r="I33" s="53"/>
      <c r="J33" s="57" t="s">
        <v>2</v>
      </c>
      <c r="K33" s="57"/>
      <c r="L33" s="3"/>
      <c r="M33" s="3"/>
      <c r="N33" s="62"/>
      <c r="O33" s="3"/>
      <c r="P33" s="3"/>
      <c r="Q33" s="3"/>
      <c r="R33" s="54" t="s">
        <v>70</v>
      </c>
    </row>
  </sheetData>
  <mergeCells count="14">
    <mergeCell ref="A22:A23"/>
    <mergeCell ref="A30:A31"/>
    <mergeCell ref="B7:C7"/>
    <mergeCell ref="G7:H7"/>
    <mergeCell ref="L7:M7"/>
    <mergeCell ref="D7:E7"/>
    <mergeCell ref="I7:J7"/>
    <mergeCell ref="N7:O7"/>
    <mergeCell ref="A2:R2"/>
    <mergeCell ref="A3:R3"/>
    <mergeCell ref="B6:F6"/>
    <mergeCell ref="G6:K6"/>
    <mergeCell ref="L6:P6"/>
    <mergeCell ref="A4:R4"/>
  </mergeCells>
  <phoneticPr fontId="0" type="noConversion"/>
  <hyperlinks>
    <hyperlink ref="A1" location="contents!A1" display="contents"/>
  </hyperlinks>
  <printOptions horizontalCentered="1"/>
  <pageMargins left="0.6692913385826772" right="0.55118110236220474" top="0.69" bottom="0.59055118110236227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5"/>
  <sheetViews>
    <sheetView showGridLines="0" zoomScale="80" zoomScaleNormal="80" workbookViewId="0">
      <selection activeCell="S28" sqref="S28"/>
    </sheetView>
  </sheetViews>
  <sheetFormatPr defaultRowHeight="12.75" x14ac:dyDescent="0.2"/>
  <cols>
    <col min="1" max="1" width="8.42578125" style="3" customWidth="1"/>
    <col min="2" max="2" width="10.28515625" style="3" customWidth="1"/>
    <col min="3" max="3" width="10.140625" style="3" customWidth="1"/>
    <col min="4" max="4" width="10.42578125" style="3" bestFit="1" customWidth="1"/>
    <col min="5" max="5" width="9" style="3" customWidth="1"/>
    <col min="6" max="6" width="10" style="3" customWidth="1"/>
    <col min="7" max="7" width="9.42578125" style="3" customWidth="1"/>
    <col min="8" max="8" width="10.28515625" style="3" customWidth="1"/>
    <col min="9" max="9" width="8.5703125" style="3" bestFit="1" customWidth="1"/>
    <col min="10" max="11" width="7.7109375" style="3" customWidth="1"/>
    <col min="12" max="16384" width="9.140625" style="3"/>
  </cols>
  <sheetData>
    <row r="1" spans="1:18" ht="14.25" x14ac:dyDescent="0.2">
      <c r="A1" s="293" t="s">
        <v>134</v>
      </c>
      <c r="M1" s="734"/>
      <c r="N1" s="734"/>
      <c r="O1" s="734"/>
    </row>
    <row r="2" spans="1:18" ht="15.75" x14ac:dyDescent="0.25">
      <c r="A2" s="737" t="s">
        <v>184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8" ht="15" x14ac:dyDescent="0.25">
      <c r="A3" s="739" t="s">
        <v>155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8" ht="15.75" x14ac:dyDescent="0.2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8" s="47" customFormat="1" ht="18" customHeight="1" x14ac:dyDescent="0.2">
      <c r="A5" s="738" t="s">
        <v>205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</row>
    <row r="6" spans="1:18" s="129" customFormat="1" ht="15.7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8" t="s">
        <v>121</v>
      </c>
    </row>
    <row r="7" spans="1:18" s="129" customFormat="1" x14ac:dyDescent="0.2">
      <c r="A7" s="130"/>
      <c r="B7" s="131">
        <v>2015</v>
      </c>
      <c r="C7" s="531"/>
      <c r="D7" s="531"/>
      <c r="E7" s="132"/>
      <c r="F7" s="532">
        <v>2016</v>
      </c>
      <c r="G7" s="531"/>
      <c r="H7" s="531"/>
      <c r="I7" s="531"/>
      <c r="J7" s="131" t="s">
        <v>185</v>
      </c>
      <c r="K7" s="132"/>
      <c r="L7" s="738"/>
      <c r="M7" s="738"/>
    </row>
    <row r="8" spans="1:18" s="129" customFormat="1" ht="13.5" thickBot="1" x14ac:dyDescent="0.25">
      <c r="A8" s="133" t="s">
        <v>100</v>
      </c>
      <c r="B8" s="134" t="s">
        <v>96</v>
      </c>
      <c r="C8" s="135" t="s">
        <v>97</v>
      </c>
      <c r="D8" s="135" t="s">
        <v>98</v>
      </c>
      <c r="E8" s="136" t="s">
        <v>99</v>
      </c>
      <c r="F8" s="137" t="s">
        <v>96</v>
      </c>
      <c r="G8" s="138" t="s">
        <v>97</v>
      </c>
      <c r="H8" s="138" t="s">
        <v>98</v>
      </c>
      <c r="I8" s="139" t="s">
        <v>99</v>
      </c>
      <c r="J8" s="140" t="s">
        <v>97</v>
      </c>
      <c r="K8" s="139" t="s">
        <v>98</v>
      </c>
    </row>
    <row r="9" spans="1:18" s="129" customFormat="1" ht="12.75" customHeight="1" x14ac:dyDescent="0.2">
      <c r="A9" s="141">
        <v>1</v>
      </c>
      <c r="B9" s="599">
        <v>565078</v>
      </c>
      <c r="C9" s="600">
        <v>299082</v>
      </c>
      <c r="D9" s="600">
        <v>265996</v>
      </c>
      <c r="E9" s="601">
        <v>33086</v>
      </c>
      <c r="F9" s="599">
        <v>586117</v>
      </c>
      <c r="G9" s="600">
        <v>318482</v>
      </c>
      <c r="H9" s="600">
        <v>267635</v>
      </c>
      <c r="I9" s="602">
        <v>50847</v>
      </c>
      <c r="J9" s="603">
        <v>106.4865154038023</v>
      </c>
      <c r="K9" s="604">
        <v>100.61617467931849</v>
      </c>
    </row>
    <row r="10" spans="1:18" s="129" customFormat="1" ht="12" x14ac:dyDescent="0.2">
      <c r="A10" s="142" t="s">
        <v>18</v>
      </c>
      <c r="B10" s="605">
        <v>1143682</v>
      </c>
      <c r="C10" s="606">
        <v>605746</v>
      </c>
      <c r="D10" s="606">
        <v>537936</v>
      </c>
      <c r="E10" s="607">
        <v>67810</v>
      </c>
      <c r="F10" s="605">
        <v>1207159</v>
      </c>
      <c r="G10" s="606">
        <v>651653</v>
      </c>
      <c r="H10" s="606">
        <v>555506</v>
      </c>
      <c r="I10" s="602">
        <v>96147</v>
      </c>
      <c r="J10" s="608">
        <v>107.57858904557355</v>
      </c>
      <c r="K10" s="609">
        <v>103.26618779929211</v>
      </c>
    </row>
    <row r="11" spans="1:18" s="129" customFormat="1" ht="12" x14ac:dyDescent="0.2">
      <c r="A11" s="143" t="s">
        <v>19</v>
      </c>
      <c r="B11" s="610">
        <v>1798123</v>
      </c>
      <c r="C11" s="611">
        <v>952784</v>
      </c>
      <c r="D11" s="611">
        <v>845339</v>
      </c>
      <c r="E11" s="612">
        <v>107445</v>
      </c>
      <c r="F11" s="613">
        <v>1857151</v>
      </c>
      <c r="G11" s="614">
        <v>1002586</v>
      </c>
      <c r="H11" s="614">
        <v>854565</v>
      </c>
      <c r="I11" s="615">
        <v>148021</v>
      </c>
      <c r="J11" s="616">
        <v>105.22699793447413</v>
      </c>
      <c r="K11" s="617">
        <v>101.09139646934544</v>
      </c>
    </row>
    <row r="12" spans="1:18" s="129" customFormat="1" ht="12" x14ac:dyDescent="0.2">
      <c r="A12" s="142" t="s">
        <v>20</v>
      </c>
      <c r="B12" s="605">
        <v>2400986</v>
      </c>
      <c r="C12" s="606">
        <v>1276342</v>
      </c>
      <c r="D12" s="606">
        <v>1124644</v>
      </c>
      <c r="E12" s="607">
        <v>151698</v>
      </c>
      <c r="F12" s="618">
        <v>2486127</v>
      </c>
      <c r="G12" s="619">
        <v>1343776</v>
      </c>
      <c r="H12" s="619">
        <v>1142351</v>
      </c>
      <c r="I12" s="620">
        <v>201425</v>
      </c>
      <c r="J12" s="621">
        <v>105.28338015986311</v>
      </c>
      <c r="K12" s="622">
        <v>101.57445378270813</v>
      </c>
    </row>
    <row r="13" spans="1:18" s="129" customFormat="1" ht="12" x14ac:dyDescent="0.2">
      <c r="A13" s="142" t="s">
        <v>21</v>
      </c>
      <c r="B13" s="605">
        <v>2973549</v>
      </c>
      <c r="C13" s="606">
        <v>1575701</v>
      </c>
      <c r="D13" s="606">
        <v>1397848</v>
      </c>
      <c r="E13" s="607">
        <v>177853</v>
      </c>
      <c r="F13" s="618">
        <v>3101173</v>
      </c>
      <c r="G13" s="619">
        <v>1672062</v>
      </c>
      <c r="H13" s="619">
        <v>1429111</v>
      </c>
      <c r="I13" s="620">
        <v>242951</v>
      </c>
      <c r="J13" s="621">
        <v>106.11543687539704</v>
      </c>
      <c r="K13" s="622">
        <v>102.23650926280969</v>
      </c>
    </row>
    <row r="14" spans="1:18" s="129" customFormat="1" ht="12" x14ac:dyDescent="0.2">
      <c r="A14" s="143" t="s">
        <v>22</v>
      </c>
      <c r="B14" s="610">
        <v>3617562</v>
      </c>
      <c r="C14" s="611">
        <v>1916431</v>
      </c>
      <c r="D14" s="611">
        <v>1701131</v>
      </c>
      <c r="E14" s="612">
        <v>215300</v>
      </c>
      <c r="F14" s="613">
        <v>3752379</v>
      </c>
      <c r="G14" s="614">
        <v>2021142</v>
      </c>
      <c r="H14" s="614">
        <v>1731237</v>
      </c>
      <c r="I14" s="615">
        <v>289905</v>
      </c>
      <c r="J14" s="616">
        <v>105.46385442523108</v>
      </c>
      <c r="K14" s="617">
        <v>101.7697637630494</v>
      </c>
    </row>
    <row r="15" spans="1:18" s="129" customFormat="1" ht="12" x14ac:dyDescent="0.2">
      <c r="A15" s="142" t="s">
        <v>23</v>
      </c>
      <c r="B15" s="605">
        <v>4230206</v>
      </c>
      <c r="C15" s="606">
        <v>2240172</v>
      </c>
      <c r="D15" s="606">
        <v>1990034</v>
      </c>
      <c r="E15" s="607">
        <v>250138</v>
      </c>
      <c r="F15" s="618">
        <v>4283290</v>
      </c>
      <c r="G15" s="619">
        <v>2299563</v>
      </c>
      <c r="H15" s="619">
        <v>1983727</v>
      </c>
      <c r="I15" s="620">
        <v>315836</v>
      </c>
      <c r="J15" s="621">
        <v>102.6511803557941</v>
      </c>
      <c r="K15" s="622">
        <v>99.68307074150492</v>
      </c>
    </row>
    <row r="16" spans="1:18" s="129" customFormat="1" ht="12" x14ac:dyDescent="0.2">
      <c r="A16" s="142" t="s">
        <v>24</v>
      </c>
      <c r="B16" s="605">
        <v>4751062</v>
      </c>
      <c r="C16" s="606">
        <v>2508819</v>
      </c>
      <c r="D16" s="606">
        <v>2242243</v>
      </c>
      <c r="E16" s="607">
        <v>266576</v>
      </c>
      <c r="F16" s="618">
        <v>4871507</v>
      </c>
      <c r="G16" s="619">
        <v>2610422</v>
      </c>
      <c r="H16" s="619">
        <v>2261085</v>
      </c>
      <c r="I16" s="620">
        <v>349337</v>
      </c>
      <c r="J16" s="621">
        <v>104.04983380626503</v>
      </c>
      <c r="K16" s="622">
        <v>100.84031926958855</v>
      </c>
    </row>
    <row r="17" spans="1:11" s="129" customFormat="1" ht="12" x14ac:dyDescent="0.2">
      <c r="A17" s="143" t="s">
        <v>25</v>
      </c>
      <c r="B17" s="610">
        <v>5418670</v>
      </c>
      <c r="C17" s="611">
        <v>2863862</v>
      </c>
      <c r="D17" s="611">
        <v>2554808</v>
      </c>
      <c r="E17" s="612">
        <v>309054</v>
      </c>
      <c r="F17" s="613">
        <v>5524519</v>
      </c>
      <c r="G17" s="614">
        <v>2960820</v>
      </c>
      <c r="H17" s="614">
        <v>2563699</v>
      </c>
      <c r="I17" s="615">
        <v>397121</v>
      </c>
      <c r="J17" s="616">
        <v>103.38556815935964</v>
      </c>
      <c r="K17" s="617">
        <v>100.34801049628778</v>
      </c>
    </row>
    <row r="18" spans="1:11" s="129" customFormat="1" ht="12" x14ac:dyDescent="0.2">
      <c r="A18" s="142" t="s">
        <v>26</v>
      </c>
      <c r="B18" s="605">
        <v>6102371</v>
      </c>
      <c r="C18" s="606">
        <v>3228755</v>
      </c>
      <c r="D18" s="606">
        <v>2873616</v>
      </c>
      <c r="E18" s="607">
        <v>355139</v>
      </c>
      <c r="F18" s="623">
        <v>6159782</v>
      </c>
      <c r="G18" s="602">
        <v>3302162</v>
      </c>
      <c r="H18" s="624">
        <v>2857620</v>
      </c>
      <c r="I18" s="624">
        <v>444542</v>
      </c>
      <c r="J18" s="608">
        <v>102.27353887179424</v>
      </c>
      <c r="K18" s="609">
        <v>99.443349424557766</v>
      </c>
    </row>
    <row r="19" spans="1:11" s="129" customFormat="1" ht="12" x14ac:dyDescent="0.2">
      <c r="A19" s="142" t="s">
        <v>27</v>
      </c>
      <c r="B19" s="605">
        <v>6766916</v>
      </c>
      <c r="C19" s="606">
        <v>3579525</v>
      </c>
      <c r="D19" s="606">
        <v>3187391</v>
      </c>
      <c r="E19" s="607">
        <v>392134</v>
      </c>
      <c r="F19" s="623"/>
      <c r="G19" s="602"/>
      <c r="H19" s="624"/>
      <c r="I19" s="624"/>
      <c r="J19" s="608"/>
      <c r="K19" s="609"/>
    </row>
    <row r="20" spans="1:11" s="147" customFormat="1" thickBot="1" x14ac:dyDescent="0.25">
      <c r="A20" s="146" t="s">
        <v>28</v>
      </c>
      <c r="B20" s="625">
        <v>7360248</v>
      </c>
      <c r="C20" s="626">
        <v>3883248</v>
      </c>
      <c r="D20" s="626">
        <v>3477000</v>
      </c>
      <c r="E20" s="627">
        <v>406248</v>
      </c>
      <c r="F20" s="628"/>
      <c r="G20" s="629"/>
      <c r="H20" s="630"/>
      <c r="I20" s="630"/>
      <c r="J20" s="631"/>
      <c r="K20" s="632"/>
    </row>
    <row r="21" spans="1:11" s="129" customFormat="1" ht="12" x14ac:dyDescent="0.2">
      <c r="A21" s="148"/>
      <c r="B21" s="148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s="129" customFormat="1" ht="15.75" thickBot="1" x14ac:dyDescent="0.3">
      <c r="A22" s="149"/>
      <c r="B22" s="149"/>
      <c r="C22" s="127"/>
      <c r="D22" s="127"/>
      <c r="E22" s="127"/>
      <c r="F22" s="127"/>
      <c r="G22" s="127"/>
      <c r="H22" s="127"/>
      <c r="I22" s="127"/>
      <c r="J22" s="127"/>
      <c r="K22" s="150" t="s">
        <v>122</v>
      </c>
    </row>
    <row r="23" spans="1:11" s="129" customFormat="1" ht="12.75" customHeight="1" x14ac:dyDescent="0.2">
      <c r="A23" s="130"/>
      <c r="B23" s="131">
        <v>2015</v>
      </c>
      <c r="C23" s="531"/>
      <c r="D23" s="531"/>
      <c r="E23" s="132"/>
      <c r="F23" s="532">
        <v>2016</v>
      </c>
      <c r="G23" s="531"/>
      <c r="H23" s="531"/>
      <c r="I23" s="531"/>
      <c r="J23" s="131" t="s">
        <v>185</v>
      </c>
      <c r="K23" s="132"/>
    </row>
    <row r="24" spans="1:11" s="129" customFormat="1" ht="13.5" thickBot="1" x14ac:dyDescent="0.25">
      <c r="A24" s="133" t="s">
        <v>100</v>
      </c>
      <c r="B24" s="151" t="s">
        <v>96</v>
      </c>
      <c r="C24" s="138" t="s">
        <v>97</v>
      </c>
      <c r="D24" s="138" t="s">
        <v>98</v>
      </c>
      <c r="E24" s="139" t="s">
        <v>99</v>
      </c>
      <c r="F24" s="137" t="s">
        <v>96</v>
      </c>
      <c r="G24" s="138" t="s">
        <v>97</v>
      </c>
      <c r="H24" s="138" t="s">
        <v>98</v>
      </c>
      <c r="I24" s="139" t="s">
        <v>99</v>
      </c>
      <c r="J24" s="140" t="s">
        <v>97</v>
      </c>
      <c r="K24" s="139" t="s">
        <v>98</v>
      </c>
    </row>
    <row r="25" spans="1:11" s="129" customFormat="1" ht="12.75" customHeight="1" x14ac:dyDescent="0.2">
      <c r="A25" s="141">
        <v>1</v>
      </c>
      <c r="B25" s="599">
        <f>SUM(C25:D25)</f>
        <v>24910</v>
      </c>
      <c r="C25" s="600">
        <f>([1]měs_index_v_USD!$C$7)</f>
        <v>12455</v>
      </c>
      <c r="D25" s="600">
        <f>([1]měs_index_d_USD!$C$7)</f>
        <v>12455</v>
      </c>
      <c r="E25" s="601">
        <f>C25-D25</f>
        <v>0</v>
      </c>
      <c r="F25" s="599">
        <f t="shared" ref="F25:F30" si="0">G25+H25</f>
        <v>25594</v>
      </c>
      <c r="G25" s="623">
        <f>([1]měs_index_v_USD!$C$6)</f>
        <v>12797</v>
      </c>
      <c r="H25" s="644">
        <f>([1]měs_index_d_USD!$C$6)</f>
        <v>12797</v>
      </c>
      <c r="I25" s="624">
        <f t="shared" ref="I25:I34" si="1">G25-H25</f>
        <v>0</v>
      </c>
      <c r="J25" s="603">
        <f t="shared" ref="J25:K34" si="2">G25/C25*100</f>
        <v>102.74588518667203</v>
      </c>
      <c r="K25" s="604">
        <f t="shared" si="2"/>
        <v>102.74588518667203</v>
      </c>
    </row>
    <row r="26" spans="1:11" s="129" customFormat="1" ht="12" x14ac:dyDescent="0.2">
      <c r="A26" s="142" t="s">
        <v>18</v>
      </c>
      <c r="B26" s="605">
        <f t="shared" ref="B26:B36" si="3">SUM(C26:D26)</f>
        <v>50124</v>
      </c>
      <c r="C26" s="606">
        <f>SUM([1]měs_index_v_USD!$C$7:'[1]měs_index_v_USD'!$D$7)</f>
        <v>25062</v>
      </c>
      <c r="D26" s="606">
        <f>SUM([1]měs_index_d_USD!$C$7:'[1]měs_index_d_USD'!$D$7)</f>
        <v>25062</v>
      </c>
      <c r="E26" s="607">
        <f t="shared" ref="E26:E36" si="4">C26-D26</f>
        <v>0</v>
      </c>
      <c r="F26" s="605">
        <f t="shared" si="0"/>
        <v>52928</v>
      </c>
      <c r="G26" s="606">
        <f>SUM([1]měs_index_v_USD!$C$6:'[1]měs_index_v_USD'!$D$6)</f>
        <v>26464</v>
      </c>
      <c r="H26" s="606">
        <f>SUM([1]měs_index_d_USD!$C$6:'[1]měs_index_d_USD'!$D$6)</f>
        <v>26464</v>
      </c>
      <c r="I26" s="624">
        <f t="shared" si="1"/>
        <v>0</v>
      </c>
      <c r="J26" s="608">
        <f t="shared" si="2"/>
        <v>105.59412656611605</v>
      </c>
      <c r="K26" s="609">
        <f t="shared" si="2"/>
        <v>105.59412656611605</v>
      </c>
    </row>
    <row r="27" spans="1:11" s="129" customFormat="1" ht="12" x14ac:dyDescent="0.2">
      <c r="A27" s="143" t="s">
        <v>19</v>
      </c>
      <c r="B27" s="610" t="e">
        <f t="shared" si="3"/>
        <v>#REF!</v>
      </c>
      <c r="C27" s="611" t="e">
        <f>SUM([1]měs_index_v_USD!$C$7:'[1]měs_index_v_USD'!$E$7)</f>
        <v>#REF!</v>
      </c>
      <c r="D27" s="611" t="e">
        <f>SUM([1]měs_index_d_USD!$C$7:'[1]měs_index_d_USD'!$E$7)</f>
        <v>#REF!</v>
      </c>
      <c r="E27" s="612" t="e">
        <f t="shared" si="4"/>
        <v>#REF!</v>
      </c>
      <c r="F27" s="613" t="e">
        <f t="shared" si="0"/>
        <v>#REF!</v>
      </c>
      <c r="G27" s="614" t="e">
        <f>SUM([1]měs_index_v_USD!$C$6:'[1]měs_index_v_USD'!$E$6)</f>
        <v>#REF!</v>
      </c>
      <c r="H27" s="614" t="e">
        <f>SUM([1]měs_index_d_USD!$C$6:'[1]měs_index_d_USD'!$E$6)</f>
        <v>#REF!</v>
      </c>
      <c r="I27" s="641" t="e">
        <f t="shared" si="1"/>
        <v>#REF!</v>
      </c>
      <c r="J27" s="616" t="e">
        <f t="shared" si="2"/>
        <v>#REF!</v>
      </c>
      <c r="K27" s="617" t="e">
        <f t="shared" si="2"/>
        <v>#REF!</v>
      </c>
    </row>
    <row r="28" spans="1:11" s="129" customFormat="1" ht="12" x14ac:dyDescent="0.2">
      <c r="A28" s="142" t="s">
        <v>20</v>
      </c>
      <c r="B28" s="605" t="e">
        <f t="shared" si="3"/>
        <v>#REF!</v>
      </c>
      <c r="C28" s="606" t="e">
        <f>SUM([1]měs_index_v_USD!$C$7:'[1]měs_index_v_USD'!$F$7)</f>
        <v>#REF!</v>
      </c>
      <c r="D28" s="606" t="e">
        <f>SUM([1]měs_index_d_USD!$C$7:'[1]měs_index_d_USD'!$F$7)</f>
        <v>#REF!</v>
      </c>
      <c r="E28" s="607" t="e">
        <f t="shared" si="4"/>
        <v>#REF!</v>
      </c>
      <c r="F28" s="618" t="e">
        <f t="shared" si="0"/>
        <v>#REF!</v>
      </c>
      <c r="G28" s="619" t="e">
        <f>SUM([1]měs_index_v_USD!$C$6:'[1]měs_index_v_USD'!$F$6)</f>
        <v>#REF!</v>
      </c>
      <c r="H28" s="619" t="e">
        <f>SUM([1]měs_index_d_USD!$C$6:'[1]měs_index_d_USD'!$F$6)</f>
        <v>#REF!</v>
      </c>
      <c r="I28" s="643" t="e">
        <f t="shared" si="1"/>
        <v>#REF!</v>
      </c>
      <c r="J28" s="621" t="e">
        <f t="shared" si="2"/>
        <v>#REF!</v>
      </c>
      <c r="K28" s="622" t="e">
        <f t="shared" si="2"/>
        <v>#REF!</v>
      </c>
    </row>
    <row r="29" spans="1:11" s="129" customFormat="1" ht="12" x14ac:dyDescent="0.2">
      <c r="A29" s="142" t="s">
        <v>21</v>
      </c>
      <c r="B29" s="605" t="e">
        <f t="shared" si="3"/>
        <v>#REF!</v>
      </c>
      <c r="C29" s="606" t="e">
        <f>SUM([1]měs_index_v_USD!$C$7:'[1]měs_index_v_USD'!$G$7)</f>
        <v>#REF!</v>
      </c>
      <c r="D29" s="606" t="e">
        <f>SUM([1]měs_index_d_USD!$C$7:'[1]měs_index_d_USD'!$G$7)</f>
        <v>#REF!</v>
      </c>
      <c r="E29" s="607" t="e">
        <f t="shared" si="4"/>
        <v>#REF!</v>
      </c>
      <c r="F29" s="618" t="e">
        <f t="shared" si="0"/>
        <v>#REF!</v>
      </c>
      <c r="G29" s="619" t="e">
        <f>SUM([1]měs_index_v_USD!$C$6:'[1]měs_index_v_USD'!$G$6)</f>
        <v>#REF!</v>
      </c>
      <c r="H29" s="619" t="e">
        <f>SUM([1]měs_index_d_USD!$C$6:'[1]měs_index_d_USD'!$G$6)</f>
        <v>#REF!</v>
      </c>
      <c r="I29" s="643" t="e">
        <f t="shared" si="1"/>
        <v>#REF!</v>
      </c>
      <c r="J29" s="621" t="e">
        <f t="shared" si="2"/>
        <v>#REF!</v>
      </c>
      <c r="K29" s="622" t="e">
        <f t="shared" si="2"/>
        <v>#REF!</v>
      </c>
    </row>
    <row r="30" spans="1:11" s="129" customFormat="1" ht="12" x14ac:dyDescent="0.2">
      <c r="A30" s="143" t="s">
        <v>22</v>
      </c>
      <c r="B30" s="610" t="e">
        <f t="shared" si="3"/>
        <v>#REF!</v>
      </c>
      <c r="C30" s="611" t="e">
        <f>SUM([1]měs_index_v_USD!$C$7:'[1]měs_index_v_USD'!$H$7)</f>
        <v>#REF!</v>
      </c>
      <c r="D30" s="611" t="e">
        <f>SUM([1]měs_index_d_USD!$C$7:'[1]měs_index_d_USD'!$H$7)</f>
        <v>#REF!</v>
      </c>
      <c r="E30" s="612" t="e">
        <f t="shared" si="4"/>
        <v>#REF!</v>
      </c>
      <c r="F30" s="613" t="e">
        <f t="shared" si="0"/>
        <v>#REF!</v>
      </c>
      <c r="G30" s="614" t="e">
        <f>SUM([1]měs_index_v_USD!$C$6:'[1]měs_index_v_USD'!$H$6)</f>
        <v>#REF!</v>
      </c>
      <c r="H30" s="614" t="e">
        <f>SUM([1]měs_index_d_USD!$C$6:'[1]měs_index_d_USD'!$H$6)</f>
        <v>#REF!</v>
      </c>
      <c r="I30" s="641" t="e">
        <f t="shared" si="1"/>
        <v>#REF!</v>
      </c>
      <c r="J30" s="616" t="e">
        <f t="shared" si="2"/>
        <v>#REF!</v>
      </c>
      <c r="K30" s="617" t="e">
        <f t="shared" si="2"/>
        <v>#REF!</v>
      </c>
    </row>
    <row r="31" spans="1:11" s="129" customFormat="1" ht="12" x14ac:dyDescent="0.2">
      <c r="A31" s="142" t="s">
        <v>23</v>
      </c>
      <c r="B31" s="605" t="e">
        <f t="shared" si="3"/>
        <v>#REF!</v>
      </c>
      <c r="C31" s="606" t="e">
        <f>SUM([1]měs_index_v_USD!$C$7:'[1]měs_index_v_USD'!$I$7)</f>
        <v>#REF!</v>
      </c>
      <c r="D31" s="606" t="e">
        <f>SUM([1]měs_index_d_USD!$C$7:'[1]měs_index_d_USD'!$I$7)</f>
        <v>#REF!</v>
      </c>
      <c r="E31" s="607" t="e">
        <f t="shared" si="4"/>
        <v>#REF!</v>
      </c>
      <c r="F31" s="618" t="e">
        <f>G31+H31</f>
        <v>#REF!</v>
      </c>
      <c r="G31" s="619" t="e">
        <f>SUM([1]měs_index_v_USD!$C$6:'[1]měs_index_v_USD'!$I$6)</f>
        <v>#REF!</v>
      </c>
      <c r="H31" s="619" t="e">
        <f>SUM([1]měs_index_d_USD!$C$6:'[1]měs_index_d_USD'!$I$6)</f>
        <v>#REF!</v>
      </c>
      <c r="I31" s="643" t="e">
        <f t="shared" si="1"/>
        <v>#REF!</v>
      </c>
      <c r="J31" s="621" t="e">
        <f t="shared" si="2"/>
        <v>#REF!</v>
      </c>
      <c r="K31" s="622" t="e">
        <f t="shared" si="2"/>
        <v>#REF!</v>
      </c>
    </row>
    <row r="32" spans="1:11" s="129" customFormat="1" ht="12" x14ac:dyDescent="0.2">
      <c r="A32" s="142" t="s">
        <v>24</v>
      </c>
      <c r="B32" s="605" t="e">
        <f t="shared" si="3"/>
        <v>#REF!</v>
      </c>
      <c r="C32" s="606" t="e">
        <f>SUM([1]měs_index_v_USD!$C$7:'[1]měs_index_v_USD'!$J$7)</f>
        <v>#REF!</v>
      </c>
      <c r="D32" s="606" t="e">
        <f>SUM([1]měs_index_d_USD!$C$7:'[1]měs_index_d_USD'!$J$7)</f>
        <v>#REF!</v>
      </c>
      <c r="E32" s="607" t="e">
        <f t="shared" si="4"/>
        <v>#REF!</v>
      </c>
      <c r="F32" s="618" t="e">
        <f>G32+H32</f>
        <v>#REF!</v>
      </c>
      <c r="G32" s="619" t="e">
        <f>SUM([1]měs_index_v_USD!$C$6:'[1]měs_index_v_USD'!$J$6)</f>
        <v>#REF!</v>
      </c>
      <c r="H32" s="619" t="e">
        <f>SUM([1]měs_index_d_USD!$C$6:'[1]měs_index_d_USD'!$J$6)</f>
        <v>#REF!</v>
      </c>
      <c r="I32" s="643" t="e">
        <f t="shared" si="1"/>
        <v>#REF!</v>
      </c>
      <c r="J32" s="621" t="e">
        <f t="shared" si="2"/>
        <v>#REF!</v>
      </c>
      <c r="K32" s="622" t="e">
        <f t="shared" si="2"/>
        <v>#REF!</v>
      </c>
    </row>
    <row r="33" spans="1:11" s="129" customFormat="1" ht="12" x14ac:dyDescent="0.2">
      <c r="A33" s="143" t="s">
        <v>25</v>
      </c>
      <c r="B33" s="610" t="e">
        <f t="shared" si="3"/>
        <v>#REF!</v>
      </c>
      <c r="C33" s="611" t="e">
        <f>SUM([1]měs_index_v_USD!$C$7:'[1]měs_index_v_USD'!$K$7)</f>
        <v>#REF!</v>
      </c>
      <c r="D33" s="611" t="e">
        <f>SUM([1]měs_index_d_USD!$C$7:'[1]měs_index_d_USD'!$K$7)</f>
        <v>#REF!</v>
      </c>
      <c r="E33" s="612" t="e">
        <f t="shared" si="4"/>
        <v>#REF!</v>
      </c>
      <c r="F33" s="613" t="e">
        <f>G33+H33</f>
        <v>#REF!</v>
      </c>
      <c r="G33" s="614" t="e">
        <f>SUM([1]měs_index_v_USD!$C$6:'[1]měs_index_v_USD'!$K$6)</f>
        <v>#REF!</v>
      </c>
      <c r="H33" s="614" t="e">
        <f>SUM([1]měs_index_d_USD!$C$6:'[1]měs_index_d_USD'!$K$6)</f>
        <v>#REF!</v>
      </c>
      <c r="I33" s="641" t="e">
        <f t="shared" si="1"/>
        <v>#REF!</v>
      </c>
      <c r="J33" s="616" t="e">
        <f t="shared" si="2"/>
        <v>#REF!</v>
      </c>
      <c r="K33" s="617" t="e">
        <f t="shared" si="2"/>
        <v>#REF!</v>
      </c>
    </row>
    <row r="34" spans="1:11" s="129" customFormat="1" ht="12" x14ac:dyDescent="0.2">
      <c r="A34" s="142" t="s">
        <v>26</v>
      </c>
      <c r="B34" s="605" t="e">
        <f t="shared" si="3"/>
        <v>#REF!</v>
      </c>
      <c r="C34" s="606" t="e">
        <f>SUM([1]měs_index_v_USD!$C$7:'[1]měs_index_v_USD'!$L$7)</f>
        <v>#REF!</v>
      </c>
      <c r="D34" s="606" t="e">
        <f>SUM([1]měs_index_d_USD!$C$7:'[1]měs_index_d_USD'!$L$7)</f>
        <v>#REF!</v>
      </c>
      <c r="E34" s="607" t="e">
        <f t="shared" si="4"/>
        <v>#REF!</v>
      </c>
      <c r="F34" s="618" t="e">
        <f>G34+H34</f>
        <v>#REF!</v>
      </c>
      <c r="G34" s="619" t="e">
        <f>SUM([1]měs_index_v_USD!$C$6:'[1]měs_index_v_USD'!$L$6)</f>
        <v>#REF!</v>
      </c>
      <c r="H34" s="619" t="e">
        <f>SUM([1]měs_index_d_USD!$C$6:'[1]měs_index_d_USD'!$L$6)</f>
        <v>#REF!</v>
      </c>
      <c r="I34" s="643" t="e">
        <f t="shared" si="1"/>
        <v>#REF!</v>
      </c>
      <c r="J34" s="621" t="e">
        <f t="shared" si="2"/>
        <v>#REF!</v>
      </c>
      <c r="K34" s="622" t="e">
        <f t="shared" si="2"/>
        <v>#REF!</v>
      </c>
    </row>
    <row r="35" spans="1:11" s="129" customFormat="1" ht="12" x14ac:dyDescent="0.2">
      <c r="A35" s="142" t="s">
        <v>27</v>
      </c>
      <c r="B35" s="605" t="e">
        <f t="shared" si="3"/>
        <v>#REF!</v>
      </c>
      <c r="C35" s="606" t="e">
        <f>SUM([1]měs_index_v_USD!$C$7:'[1]měs_index_v_USD'!$M$7)</f>
        <v>#REF!</v>
      </c>
      <c r="D35" s="606" t="e">
        <f>SUM([1]měs_index_d_USD!$C$7:'[1]měs_index_d_USD'!$M$7)</f>
        <v>#REF!</v>
      </c>
      <c r="E35" s="607" t="e">
        <f t="shared" si="4"/>
        <v>#REF!</v>
      </c>
      <c r="F35" s="605"/>
      <c r="G35" s="644"/>
      <c r="H35" s="644"/>
      <c r="I35" s="624"/>
      <c r="J35" s="608"/>
      <c r="K35" s="609"/>
    </row>
    <row r="36" spans="1:11" s="147" customFormat="1" thickBot="1" x14ac:dyDescent="0.25">
      <c r="A36" s="146" t="s">
        <v>28</v>
      </c>
      <c r="B36" s="625" t="e">
        <f t="shared" si="3"/>
        <v>#REF!</v>
      </c>
      <c r="C36" s="626" t="e">
        <f>SUM([1]měs_index_v_USD!$C$7:'[1]měs_index_v_USD'!$N$7)</f>
        <v>#REF!</v>
      </c>
      <c r="D36" s="626" t="e">
        <f>SUM([1]měs_index_d_USD!$C$7:'[1]měs_index_d_USD'!$N$7)</f>
        <v>#REF!</v>
      </c>
      <c r="E36" s="627" t="e">
        <f t="shared" si="4"/>
        <v>#REF!</v>
      </c>
      <c r="F36" s="625"/>
      <c r="G36" s="647"/>
      <c r="H36" s="647"/>
      <c r="I36" s="630"/>
      <c r="J36" s="631"/>
      <c r="K36" s="632"/>
    </row>
    <row r="37" spans="1:11" s="129" customFormat="1" ht="12" x14ac:dyDescent="0.2">
      <c r="A37" s="152"/>
      <c r="B37" s="144"/>
      <c r="C37" s="145"/>
      <c r="D37" s="145"/>
      <c r="E37" s="144"/>
      <c r="F37" s="144"/>
      <c r="G37" s="145"/>
      <c r="H37" s="145"/>
      <c r="I37" s="144"/>
      <c r="J37" s="153"/>
      <c r="K37" s="153"/>
    </row>
    <row r="38" spans="1:11" s="129" customFormat="1" ht="15.75" thickBot="1" x14ac:dyDescent="0.3">
      <c r="A38" s="152"/>
      <c r="B38" s="144"/>
      <c r="C38" s="145"/>
      <c r="D38" s="145"/>
      <c r="E38" s="144"/>
      <c r="F38" s="144"/>
      <c r="G38" s="145"/>
      <c r="H38" s="145"/>
      <c r="I38" s="144"/>
      <c r="J38" s="735" t="s">
        <v>123</v>
      </c>
      <c r="K38" s="736"/>
    </row>
    <row r="39" spans="1:11" s="129" customFormat="1" ht="12.75" customHeight="1" x14ac:dyDescent="0.2">
      <c r="A39" s="130"/>
      <c r="B39" s="131">
        <v>2015</v>
      </c>
      <c r="C39" s="531"/>
      <c r="D39" s="531"/>
      <c r="E39" s="132"/>
      <c r="F39" s="532">
        <v>2016</v>
      </c>
      <c r="G39" s="531"/>
      <c r="H39" s="531"/>
      <c r="I39" s="531"/>
      <c r="J39" s="131" t="s">
        <v>185</v>
      </c>
      <c r="K39" s="132"/>
    </row>
    <row r="40" spans="1:11" s="129" customFormat="1" ht="13.5" thickBot="1" x14ac:dyDescent="0.25">
      <c r="A40" s="133" t="s">
        <v>100</v>
      </c>
      <c r="B40" s="151" t="s">
        <v>96</v>
      </c>
      <c r="C40" s="138" t="s">
        <v>97</v>
      </c>
      <c r="D40" s="138" t="s">
        <v>98</v>
      </c>
      <c r="E40" s="139" t="s">
        <v>99</v>
      </c>
      <c r="F40" s="137" t="s">
        <v>96</v>
      </c>
      <c r="G40" s="138" t="s">
        <v>97</v>
      </c>
      <c r="H40" s="138" t="s">
        <v>98</v>
      </c>
      <c r="I40" s="139" t="s">
        <v>99</v>
      </c>
      <c r="J40" s="140" t="s">
        <v>97</v>
      </c>
      <c r="K40" s="139" t="s">
        <v>98</v>
      </c>
    </row>
    <row r="41" spans="1:11" s="129" customFormat="1" ht="12.75" customHeight="1" x14ac:dyDescent="0.2">
      <c r="A41" s="154">
        <v>1</v>
      </c>
      <c r="B41" s="633">
        <f>SUM(C41:D41)</f>
        <v>20258</v>
      </c>
      <c r="C41" s="634">
        <f>([1]měs_index_v_EUR!$C$7)</f>
        <v>10722</v>
      </c>
      <c r="D41" s="634">
        <f>([1]měs_index_d_EUR!$C$7)</f>
        <v>9536</v>
      </c>
      <c r="E41" s="601">
        <f>C41-D41</f>
        <v>1186</v>
      </c>
      <c r="F41" s="599">
        <f t="shared" ref="F41:F46" si="5">G41+H41</f>
        <v>21687</v>
      </c>
      <c r="G41" s="634">
        <f>([1]měs_index_v_EUR!$C$6)</f>
        <v>11784</v>
      </c>
      <c r="H41" s="634">
        <f>([1]měs_index_d_EUR!$C$6)</f>
        <v>9903</v>
      </c>
      <c r="I41" s="635">
        <f t="shared" ref="I41:I50" si="6">G41-H41</f>
        <v>1881</v>
      </c>
      <c r="J41" s="603">
        <f t="shared" ref="J41:K50" si="7">G41/C41*100</f>
        <v>109.90486849468384</v>
      </c>
      <c r="K41" s="604">
        <f t="shared" si="7"/>
        <v>103.84857382550337</v>
      </c>
    </row>
    <row r="42" spans="1:11" s="129" customFormat="1" ht="12" x14ac:dyDescent="0.2">
      <c r="A42" s="142" t="s">
        <v>18</v>
      </c>
      <c r="B42" s="636">
        <f t="shared" ref="B42:B52" si="8">SUM(C42:D42)</f>
        <v>41216</v>
      </c>
      <c r="C42" s="637">
        <f>SUM([1]měs_index_v_EUR!$C$7:'[1]měs_index_v_EUR'!$D$7)</f>
        <v>21830</v>
      </c>
      <c r="D42" s="637">
        <f>SUM([1]měs_index_d_EUR!$C$7:'[1]měs_index_d_EUR'!$D$7)</f>
        <v>19386</v>
      </c>
      <c r="E42" s="607">
        <f t="shared" ref="E42:E52" si="9">C42-D42</f>
        <v>2444</v>
      </c>
      <c r="F42" s="605">
        <f t="shared" si="5"/>
        <v>44656</v>
      </c>
      <c r="G42" s="637">
        <f>SUM([1]měs_index_v_EUR!$C$6:'[1]měs_index_v_EUR'!$D$6)</f>
        <v>24106</v>
      </c>
      <c r="H42" s="637">
        <f>SUM([1]měs_index_d_EUR!$C$6:'[1]měs_index_d_EUR'!$D$6)</f>
        <v>20550</v>
      </c>
      <c r="I42" s="624">
        <f t="shared" si="6"/>
        <v>3556</v>
      </c>
      <c r="J42" s="608">
        <f t="shared" si="7"/>
        <v>110.42601923957855</v>
      </c>
      <c r="K42" s="609">
        <f t="shared" si="7"/>
        <v>106.00433302383163</v>
      </c>
    </row>
    <row r="43" spans="1:11" s="129" customFormat="1" ht="12" x14ac:dyDescent="0.2">
      <c r="A43" s="143" t="s">
        <v>19</v>
      </c>
      <c r="B43" s="638" t="e">
        <f t="shared" si="8"/>
        <v>#REF!</v>
      </c>
      <c r="C43" s="639" t="e">
        <f>SUM([1]měs_index_v_EUR!$C$7:'[1]měs_index_v_EUR'!$E$7)</f>
        <v>#REF!</v>
      </c>
      <c r="D43" s="639" t="e">
        <f>SUM([1]měs_index_d_EUR!$C$7:'[1]měs_index_d_EUR'!$E$7)</f>
        <v>#REF!</v>
      </c>
      <c r="E43" s="612" t="e">
        <f t="shared" si="9"/>
        <v>#REF!</v>
      </c>
      <c r="F43" s="613" t="e">
        <f t="shared" si="5"/>
        <v>#REF!</v>
      </c>
      <c r="G43" s="640" t="e">
        <f>SUM([1]měs_index_v_EUR!$C$6:'[1]měs_index_v_EUR'!$E$6)</f>
        <v>#REF!</v>
      </c>
      <c r="H43" s="640" t="e">
        <f>SUM([1]měs_index_d_EUR!$C$6:'[1]měs_index_d_EUR'!$E$6)</f>
        <v>#REF!</v>
      </c>
      <c r="I43" s="641" t="e">
        <f t="shared" si="6"/>
        <v>#REF!</v>
      </c>
      <c r="J43" s="616" t="e">
        <f t="shared" si="7"/>
        <v>#REF!</v>
      </c>
      <c r="K43" s="617" t="e">
        <f t="shared" si="7"/>
        <v>#REF!</v>
      </c>
    </row>
    <row r="44" spans="1:11" s="129" customFormat="1" ht="12" x14ac:dyDescent="0.2">
      <c r="A44" s="142" t="s">
        <v>20</v>
      </c>
      <c r="B44" s="636" t="e">
        <f t="shared" si="8"/>
        <v>#REF!</v>
      </c>
      <c r="C44" s="637" t="e">
        <f>SUM([1]měs_index_v_EUR!$C$7:'[1]měs_index_v_EUR'!$F$7)</f>
        <v>#REF!</v>
      </c>
      <c r="D44" s="637" t="e">
        <f>SUM([1]měs_index_d_EUR!$C$7:'[1]měs_index_d_EUR'!$F$7)</f>
        <v>#REF!</v>
      </c>
      <c r="E44" s="607" t="e">
        <f t="shared" si="9"/>
        <v>#REF!</v>
      </c>
      <c r="F44" s="618" t="e">
        <f t="shared" si="5"/>
        <v>#REF!</v>
      </c>
      <c r="G44" s="642" t="e">
        <f>SUM([1]měs_index_v_EUR!$C$6:'[1]měs_index_v_EUR'!$F$6)</f>
        <v>#REF!</v>
      </c>
      <c r="H44" s="642" t="e">
        <f>SUM([1]měs_index_d_EUR!$C$6:'[1]měs_index_d_EUR'!$F$6)</f>
        <v>#REF!</v>
      </c>
      <c r="I44" s="643" t="e">
        <f t="shared" si="6"/>
        <v>#REF!</v>
      </c>
      <c r="J44" s="621" t="e">
        <f t="shared" si="7"/>
        <v>#REF!</v>
      </c>
      <c r="K44" s="622" t="e">
        <f t="shared" si="7"/>
        <v>#REF!</v>
      </c>
    </row>
    <row r="45" spans="1:11" s="129" customFormat="1" ht="12" x14ac:dyDescent="0.2">
      <c r="A45" s="142" t="s">
        <v>21</v>
      </c>
      <c r="B45" s="636" t="e">
        <f t="shared" si="8"/>
        <v>#REF!</v>
      </c>
      <c r="C45" s="637" t="e">
        <f>SUM([1]měs_index_v_EUR!$C$7:'[1]měs_index_v_EUR'!$G$7)</f>
        <v>#REF!</v>
      </c>
      <c r="D45" s="637" t="e">
        <f>SUM([1]měs_index_d_EUR!$C$7:'[1]měs_index_d_EUR'!$G$7)</f>
        <v>#REF!</v>
      </c>
      <c r="E45" s="607" t="e">
        <f t="shared" si="9"/>
        <v>#REF!</v>
      </c>
      <c r="F45" s="618" t="e">
        <f t="shared" si="5"/>
        <v>#REF!</v>
      </c>
      <c r="G45" s="642" t="e">
        <f>SUM([1]měs_index_v_EUR!$C$6:'[1]měs_index_v_EUR'!$G$6)</f>
        <v>#REF!</v>
      </c>
      <c r="H45" s="642" t="e">
        <f>SUM([1]měs_index_d_EUR!$C$6:'[1]měs_index_d_EUR'!$G$6)</f>
        <v>#REF!</v>
      </c>
      <c r="I45" s="643" t="e">
        <f t="shared" si="6"/>
        <v>#REF!</v>
      </c>
      <c r="J45" s="621" t="e">
        <f t="shared" si="7"/>
        <v>#REF!</v>
      </c>
      <c r="K45" s="622" t="e">
        <f t="shared" si="7"/>
        <v>#REF!</v>
      </c>
    </row>
    <row r="46" spans="1:11" s="129" customFormat="1" ht="12" x14ac:dyDescent="0.2">
      <c r="A46" s="143" t="s">
        <v>22</v>
      </c>
      <c r="B46" s="638" t="e">
        <f t="shared" si="8"/>
        <v>#REF!</v>
      </c>
      <c r="C46" s="639" t="e">
        <f>SUM([1]měs_index_v_EUR!$C$7:'[1]měs_index_v_EUR'!$H$7)</f>
        <v>#REF!</v>
      </c>
      <c r="D46" s="639" t="e">
        <f>SUM([1]měs_index_d_EUR!$C$7:'[1]měs_index_d_EUR'!$H$7)</f>
        <v>#REF!</v>
      </c>
      <c r="E46" s="612" t="e">
        <f t="shared" si="9"/>
        <v>#REF!</v>
      </c>
      <c r="F46" s="613" t="e">
        <f t="shared" si="5"/>
        <v>#REF!</v>
      </c>
      <c r="G46" s="640" t="e">
        <f>SUM([1]měs_index_v_EUR!$C$6:'[1]měs_index_v_EUR'!$H$6)</f>
        <v>#REF!</v>
      </c>
      <c r="H46" s="640" t="e">
        <f>SUM([1]měs_index_d_EUR!$C$6:'[1]měs_index_d_EUR'!$H$6)</f>
        <v>#REF!</v>
      </c>
      <c r="I46" s="641" t="e">
        <f t="shared" si="6"/>
        <v>#REF!</v>
      </c>
      <c r="J46" s="616" t="e">
        <f t="shared" si="7"/>
        <v>#REF!</v>
      </c>
      <c r="K46" s="617" t="e">
        <f t="shared" si="7"/>
        <v>#REF!</v>
      </c>
    </row>
    <row r="47" spans="1:11" s="129" customFormat="1" ht="12" x14ac:dyDescent="0.2">
      <c r="A47" s="142" t="s">
        <v>23</v>
      </c>
      <c r="B47" s="636" t="e">
        <f t="shared" si="8"/>
        <v>#REF!</v>
      </c>
      <c r="C47" s="637" t="e">
        <f>SUM([1]měs_index_v_EUR!$C$7:'[1]měs_index_v_EUR'!$I$7)</f>
        <v>#REF!</v>
      </c>
      <c r="D47" s="637" t="e">
        <f>SUM([1]měs_index_d_EUR!$C$7:'[1]měs_index_d_EUR'!$I$7)</f>
        <v>#REF!</v>
      </c>
      <c r="E47" s="607" t="e">
        <f t="shared" si="9"/>
        <v>#REF!</v>
      </c>
      <c r="F47" s="618" t="e">
        <f>G47+H47</f>
        <v>#REF!</v>
      </c>
      <c r="G47" s="642" t="e">
        <f>SUM([1]měs_index_v_EUR!$C$6:'[1]měs_index_v_EUR'!$I$6)</f>
        <v>#REF!</v>
      </c>
      <c r="H47" s="642" t="e">
        <f>SUM([1]měs_index_d_EUR!$C$6:'[1]měs_index_d_EUR'!$I$6)</f>
        <v>#REF!</v>
      </c>
      <c r="I47" s="643" t="e">
        <f t="shared" si="6"/>
        <v>#REF!</v>
      </c>
      <c r="J47" s="621" t="e">
        <f t="shared" si="7"/>
        <v>#REF!</v>
      </c>
      <c r="K47" s="622" t="e">
        <f t="shared" si="7"/>
        <v>#REF!</v>
      </c>
    </row>
    <row r="48" spans="1:11" s="129" customFormat="1" ht="12" x14ac:dyDescent="0.2">
      <c r="A48" s="142" t="s">
        <v>24</v>
      </c>
      <c r="B48" s="636" t="e">
        <f t="shared" si="8"/>
        <v>#REF!</v>
      </c>
      <c r="C48" s="637" t="e">
        <f>SUM([1]měs_index_v_EUR!$C$7:'[1]měs_index_v_EUR'!$J$7)</f>
        <v>#REF!</v>
      </c>
      <c r="D48" s="637" t="e">
        <f>SUM([1]měs_index_d_EUR!$C$7:'[1]měs_index_d_EUR'!$J$7)</f>
        <v>#REF!</v>
      </c>
      <c r="E48" s="607" t="e">
        <f t="shared" si="9"/>
        <v>#REF!</v>
      </c>
      <c r="F48" s="618" t="e">
        <f>G48+H48</f>
        <v>#REF!</v>
      </c>
      <c r="G48" s="642" t="e">
        <f>SUM([1]měs_index_v_EUR!$C$6:'[1]měs_index_v_EUR'!$J$6)</f>
        <v>#REF!</v>
      </c>
      <c r="H48" s="642" t="e">
        <f>SUM([1]měs_index_d_EUR!$C$6:'[1]měs_index_d_EUR'!$J$6)</f>
        <v>#REF!</v>
      </c>
      <c r="I48" s="643" t="e">
        <f t="shared" si="6"/>
        <v>#REF!</v>
      </c>
      <c r="J48" s="621" t="e">
        <f t="shared" si="7"/>
        <v>#REF!</v>
      </c>
      <c r="K48" s="622" t="e">
        <f t="shared" si="7"/>
        <v>#REF!</v>
      </c>
    </row>
    <row r="49" spans="1:11" s="129" customFormat="1" ht="12" x14ac:dyDescent="0.2">
      <c r="A49" s="143" t="s">
        <v>25</v>
      </c>
      <c r="B49" s="638" t="e">
        <f t="shared" si="8"/>
        <v>#REF!</v>
      </c>
      <c r="C49" s="639" t="e">
        <f>SUM([1]měs_index_v_EUR!$C$7:'[1]měs_index_v_EUR'!$K$7)</f>
        <v>#REF!</v>
      </c>
      <c r="D49" s="639" t="e">
        <f>SUM([1]měs_index_d_EUR!$C$7:'[1]měs_index_d_EUR'!$K$7)</f>
        <v>#REF!</v>
      </c>
      <c r="E49" s="612" t="e">
        <f t="shared" si="9"/>
        <v>#REF!</v>
      </c>
      <c r="F49" s="613" t="e">
        <f>G49+H49</f>
        <v>#REF!</v>
      </c>
      <c r="G49" s="640" t="e">
        <f>SUM([1]měs_index_v_EUR!$C$6:'[1]měs_index_v_EUR'!$K$6)</f>
        <v>#REF!</v>
      </c>
      <c r="H49" s="640" t="e">
        <f>SUM([1]měs_index_d_EUR!$C$6:'[1]měs_index_d_EUR'!$K$6)</f>
        <v>#REF!</v>
      </c>
      <c r="I49" s="641" t="e">
        <f t="shared" si="6"/>
        <v>#REF!</v>
      </c>
      <c r="J49" s="616" t="e">
        <f t="shared" si="7"/>
        <v>#REF!</v>
      </c>
      <c r="K49" s="617" t="e">
        <f t="shared" si="7"/>
        <v>#REF!</v>
      </c>
    </row>
    <row r="50" spans="1:11" s="129" customFormat="1" ht="12" x14ac:dyDescent="0.2">
      <c r="A50" s="142" t="s">
        <v>26</v>
      </c>
      <c r="B50" s="636" t="e">
        <f t="shared" si="8"/>
        <v>#REF!</v>
      </c>
      <c r="C50" s="637" t="e">
        <f>SUM([1]měs_index_v_EUR!$C$7:'[1]měs_index_v_EUR'!$L$7)</f>
        <v>#REF!</v>
      </c>
      <c r="D50" s="637" t="e">
        <f>SUM([1]měs_index_d_EUR!$C$7:'[1]měs_index_d_EUR'!$L$7)</f>
        <v>#REF!</v>
      </c>
      <c r="E50" s="607" t="e">
        <f t="shared" si="9"/>
        <v>#REF!</v>
      </c>
      <c r="F50" s="618" t="e">
        <f>G50+H50</f>
        <v>#REF!</v>
      </c>
      <c r="G50" s="642" t="e">
        <f>SUM([1]měs_index_v_EUR!$C$6:'[1]měs_index_v_EUR'!$L$6)</f>
        <v>#REF!</v>
      </c>
      <c r="H50" s="642" t="e">
        <f>SUM([1]měs_index_d_EUR!$C$6:'[1]měs_index_d_EUR'!$L$6)</f>
        <v>#REF!</v>
      </c>
      <c r="I50" s="643" t="e">
        <f t="shared" si="6"/>
        <v>#REF!</v>
      </c>
      <c r="J50" s="621" t="e">
        <f t="shared" si="7"/>
        <v>#REF!</v>
      </c>
      <c r="K50" s="622" t="e">
        <f t="shared" si="7"/>
        <v>#REF!</v>
      </c>
    </row>
    <row r="51" spans="1:11" s="129" customFormat="1" ht="12" x14ac:dyDescent="0.2">
      <c r="A51" s="142" t="s">
        <v>27</v>
      </c>
      <c r="B51" s="636" t="e">
        <f t="shared" si="8"/>
        <v>#REF!</v>
      </c>
      <c r="C51" s="637" t="e">
        <f>SUM([1]měs_index_v_EUR!$C$7:'[1]měs_index_v_EUR'!$M$7)</f>
        <v>#REF!</v>
      </c>
      <c r="D51" s="637" t="e">
        <f>SUM([1]měs_index_d_EUR!$C$7:'[1]měs_index_d_EUR'!$M$7)</f>
        <v>#REF!</v>
      </c>
      <c r="E51" s="607" t="e">
        <f t="shared" si="9"/>
        <v>#REF!</v>
      </c>
      <c r="F51" s="605"/>
      <c r="G51" s="644"/>
      <c r="H51" s="644"/>
      <c r="I51" s="624"/>
      <c r="J51" s="608"/>
      <c r="K51" s="609"/>
    </row>
    <row r="52" spans="1:11" s="147" customFormat="1" thickBot="1" x14ac:dyDescent="0.25">
      <c r="A52" s="146" t="s">
        <v>28</v>
      </c>
      <c r="B52" s="645" t="e">
        <f t="shared" si="8"/>
        <v>#REF!</v>
      </c>
      <c r="C52" s="646" t="e">
        <f>SUM([1]měs_index_v_EUR!$C$7:'[1]měs_index_v_EUR'!$N$7)</f>
        <v>#REF!</v>
      </c>
      <c r="D52" s="646" t="e">
        <f>SUM([1]měs_index_d_EUR!$C$7:'[1]měs_index_d_EUR'!$N$7)</f>
        <v>#REF!</v>
      </c>
      <c r="E52" s="627" t="e">
        <f t="shared" si="9"/>
        <v>#REF!</v>
      </c>
      <c r="F52" s="625"/>
      <c r="G52" s="647"/>
      <c r="H52" s="647"/>
      <c r="I52" s="630"/>
      <c r="J52" s="631"/>
      <c r="K52" s="632"/>
    </row>
    <row r="53" spans="1:11" s="129" customFormat="1" ht="12" x14ac:dyDescent="0.2"/>
    <row r="54" spans="1:11" s="129" customFormat="1" x14ac:dyDescent="0.2">
      <c r="A54" s="59" t="s">
        <v>179</v>
      </c>
      <c r="B54" s="3"/>
      <c r="C54" s="3"/>
      <c r="D54" s="3"/>
      <c r="E54" s="3"/>
      <c r="F54" s="3"/>
      <c r="G54" s="3"/>
      <c r="H54" s="3"/>
      <c r="I54" s="3"/>
      <c r="J54" s="3"/>
      <c r="K54" s="54" t="s">
        <v>70</v>
      </c>
    </row>
    <row r="55" spans="1:11" s="129" customFormat="1" ht="12" x14ac:dyDescent="0.2"/>
    <row r="56" spans="1:11" s="129" customFormat="1" ht="12" x14ac:dyDescent="0.2"/>
    <row r="57" spans="1:11" s="129" customFormat="1" ht="12" x14ac:dyDescent="0.2"/>
    <row r="58" spans="1:11" s="129" customFormat="1" ht="12" x14ac:dyDescent="0.2"/>
    <row r="59" spans="1:11" s="129" customFormat="1" ht="12" x14ac:dyDescent="0.2"/>
    <row r="60" spans="1:11" s="129" customFormat="1" ht="12" x14ac:dyDescent="0.2"/>
    <row r="61" spans="1:11" s="129" customFormat="1" ht="12" x14ac:dyDescent="0.2"/>
    <row r="62" spans="1:11" s="129" customFormat="1" ht="12" x14ac:dyDescent="0.2"/>
    <row r="63" spans="1:11" s="129" customFormat="1" ht="12" x14ac:dyDescent="0.2"/>
    <row r="64" spans="1:11" s="129" customFormat="1" ht="12" x14ac:dyDescent="0.2"/>
    <row r="65" s="129" customFormat="1" ht="12" x14ac:dyDescent="0.2"/>
    <row r="66" s="129" customFormat="1" ht="12" x14ac:dyDescent="0.2"/>
    <row r="67" s="129" customFormat="1" ht="12" x14ac:dyDescent="0.2"/>
    <row r="68" s="129" customFormat="1" ht="12" x14ac:dyDescent="0.2"/>
    <row r="69" s="129" customFormat="1" ht="12" x14ac:dyDescent="0.2"/>
    <row r="70" s="129" customFormat="1" ht="12" x14ac:dyDescent="0.2"/>
    <row r="71" s="129" customFormat="1" ht="12" x14ac:dyDescent="0.2"/>
    <row r="72" s="129" customFormat="1" ht="12" x14ac:dyDescent="0.2"/>
    <row r="73" s="129" customFormat="1" ht="12" x14ac:dyDescent="0.2"/>
    <row r="74" s="129" customFormat="1" ht="12" x14ac:dyDescent="0.2"/>
    <row r="75" s="129" customFormat="1" ht="12" x14ac:dyDescent="0.2"/>
    <row r="76" s="129" customFormat="1" ht="12" x14ac:dyDescent="0.2"/>
    <row r="77" s="129" customFormat="1" ht="12" x14ac:dyDescent="0.2"/>
    <row r="78" s="129" customFormat="1" ht="12" x14ac:dyDescent="0.2"/>
    <row r="79" s="129" customFormat="1" ht="12" x14ac:dyDescent="0.2"/>
    <row r="80" s="129" customFormat="1" ht="12" x14ac:dyDescent="0.2"/>
    <row r="81" s="129" customFormat="1" ht="12" x14ac:dyDescent="0.2"/>
    <row r="82" s="129" customFormat="1" ht="12" x14ac:dyDescent="0.2"/>
    <row r="83" s="129" customFormat="1" ht="12" x14ac:dyDescent="0.2"/>
    <row r="84" s="129" customFormat="1" ht="12" x14ac:dyDescent="0.2"/>
    <row r="85" s="129" customFormat="1" ht="12" x14ac:dyDescent="0.2"/>
    <row r="86" s="129" customFormat="1" ht="12" x14ac:dyDescent="0.2"/>
    <row r="87" s="129" customFormat="1" ht="12" x14ac:dyDescent="0.2"/>
    <row r="88" s="129" customFormat="1" ht="12" x14ac:dyDescent="0.2"/>
    <row r="89" s="129" customFormat="1" ht="12" x14ac:dyDescent="0.2"/>
    <row r="90" s="129" customFormat="1" ht="12" x14ac:dyDescent="0.2"/>
    <row r="91" s="129" customFormat="1" ht="12" x14ac:dyDescent="0.2"/>
    <row r="92" s="129" customFormat="1" ht="12" x14ac:dyDescent="0.2"/>
    <row r="93" s="129" customFormat="1" ht="12" x14ac:dyDescent="0.2"/>
    <row r="94" s="129" customFormat="1" ht="12" x14ac:dyDescent="0.2"/>
    <row r="95" s="129" customFormat="1" ht="12" x14ac:dyDescent="0.2"/>
    <row r="96" s="129" customFormat="1" ht="12" x14ac:dyDescent="0.2"/>
    <row r="97" s="129" customFormat="1" ht="12" x14ac:dyDescent="0.2"/>
    <row r="98" s="129" customFormat="1" ht="12" x14ac:dyDescent="0.2"/>
    <row r="99" s="129" customFormat="1" ht="12" x14ac:dyDescent="0.2"/>
    <row r="100" s="129" customFormat="1" ht="12" x14ac:dyDescent="0.2"/>
    <row r="101" s="129" customFormat="1" ht="12" x14ac:dyDescent="0.2"/>
    <row r="102" s="129" customFormat="1" ht="12" x14ac:dyDescent="0.2"/>
    <row r="103" s="129" customFormat="1" ht="12" x14ac:dyDescent="0.2"/>
    <row r="104" s="129" customFormat="1" ht="12" x14ac:dyDescent="0.2"/>
    <row r="105" s="129" customFormat="1" ht="12" x14ac:dyDescent="0.2"/>
    <row r="106" s="129" customFormat="1" ht="12" x14ac:dyDescent="0.2"/>
    <row r="107" s="129" customFormat="1" ht="12" x14ac:dyDescent="0.2"/>
    <row r="108" s="129" customFormat="1" ht="12" x14ac:dyDescent="0.2"/>
    <row r="109" s="129" customFormat="1" ht="12" x14ac:dyDescent="0.2"/>
    <row r="110" s="129" customFormat="1" ht="12" x14ac:dyDescent="0.2"/>
    <row r="111" s="129" customFormat="1" ht="12" x14ac:dyDescent="0.2"/>
    <row r="112" s="129" customFormat="1" ht="12" x14ac:dyDescent="0.2"/>
    <row r="113" s="129" customFormat="1" ht="12" x14ac:dyDescent="0.2"/>
    <row r="114" s="129" customFormat="1" ht="12" x14ac:dyDescent="0.2"/>
    <row r="115" s="129" customFormat="1" ht="12" x14ac:dyDescent="0.2"/>
    <row r="116" s="129" customFormat="1" ht="12" x14ac:dyDescent="0.2"/>
    <row r="117" s="129" customFormat="1" ht="12" x14ac:dyDescent="0.2"/>
    <row r="118" s="129" customFormat="1" ht="12" x14ac:dyDescent="0.2"/>
    <row r="119" s="129" customFormat="1" ht="12" x14ac:dyDescent="0.2"/>
    <row r="120" s="129" customFormat="1" ht="12" x14ac:dyDescent="0.2"/>
    <row r="121" s="129" customFormat="1" ht="12" x14ac:dyDescent="0.2"/>
    <row r="122" s="129" customFormat="1" ht="12" x14ac:dyDescent="0.2"/>
    <row r="123" s="129" customFormat="1" ht="12" x14ac:dyDescent="0.2"/>
    <row r="124" s="129" customFormat="1" ht="12" x14ac:dyDescent="0.2"/>
    <row r="125" s="129" customFormat="1" ht="12" x14ac:dyDescent="0.2"/>
    <row r="126" s="129" customFormat="1" ht="12" x14ac:dyDescent="0.2"/>
    <row r="127" s="129" customFormat="1" ht="12" x14ac:dyDescent="0.2"/>
    <row r="128" s="129" customFormat="1" ht="12" x14ac:dyDescent="0.2"/>
    <row r="129" s="129" customFormat="1" ht="12" x14ac:dyDescent="0.2"/>
    <row r="130" s="129" customFormat="1" ht="12" x14ac:dyDescent="0.2"/>
    <row r="131" s="129" customFormat="1" ht="12" x14ac:dyDescent="0.2"/>
    <row r="132" s="129" customFormat="1" ht="12" x14ac:dyDescent="0.2"/>
    <row r="133" s="129" customFormat="1" ht="12" x14ac:dyDescent="0.2"/>
    <row r="134" s="129" customFormat="1" ht="12" x14ac:dyDescent="0.2"/>
    <row r="135" s="129" customFormat="1" ht="12" x14ac:dyDescent="0.2"/>
    <row r="136" s="129" customFormat="1" ht="12" x14ac:dyDescent="0.2"/>
    <row r="137" s="129" customFormat="1" ht="12" x14ac:dyDescent="0.2"/>
    <row r="138" s="129" customFormat="1" ht="12" x14ac:dyDescent="0.2"/>
    <row r="139" s="129" customFormat="1" ht="12" x14ac:dyDescent="0.2"/>
    <row r="140" s="129" customFormat="1" ht="12" x14ac:dyDescent="0.2"/>
    <row r="141" s="129" customFormat="1" ht="12" x14ac:dyDescent="0.2"/>
    <row r="142" s="129" customFormat="1" ht="12" x14ac:dyDescent="0.2"/>
    <row r="143" s="129" customFormat="1" ht="12" x14ac:dyDescent="0.2"/>
    <row r="144" s="129" customFormat="1" ht="12" x14ac:dyDescent="0.2"/>
    <row r="145" s="129" customFormat="1" ht="12" x14ac:dyDescent="0.2"/>
  </sheetData>
  <mergeCells count="6">
    <mergeCell ref="M1:O1"/>
    <mergeCell ref="J38:K38"/>
    <mergeCell ref="A2:K2"/>
    <mergeCell ref="L7:M7"/>
    <mergeCell ref="A3:K3"/>
    <mergeCell ref="A5:R5"/>
  </mergeCells>
  <phoneticPr fontId="0" type="noConversion"/>
  <hyperlinks>
    <hyperlink ref="A1" location="contents!A1" display="contents"/>
  </hyperlinks>
  <printOptions horizontalCentered="1"/>
  <pageMargins left="0.62992125984251968" right="0.6692913385826772" top="1.0629921259842521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zoomScale="75" workbookViewId="0">
      <selection activeCell="V44" sqref="V44"/>
    </sheetView>
  </sheetViews>
  <sheetFormatPr defaultRowHeight="12.75" x14ac:dyDescent="0.2"/>
  <cols>
    <col min="1" max="1" width="8.140625" style="47" customWidth="1"/>
    <col min="2" max="4" width="9.140625" style="47"/>
    <col min="5" max="5" width="7.85546875" style="47" customWidth="1"/>
    <col min="6" max="8" width="9.140625" style="47"/>
    <col min="9" max="10" width="7.85546875" style="47" customWidth="1"/>
    <col min="11" max="11" width="7.7109375" style="47" customWidth="1"/>
    <col min="12" max="16384" width="9.140625" style="47"/>
  </cols>
  <sheetData>
    <row r="1" spans="1:15" ht="14.25" x14ac:dyDescent="0.2">
      <c r="A1" s="293" t="s">
        <v>134</v>
      </c>
    </row>
    <row r="2" spans="1:15" ht="15.75" x14ac:dyDescent="0.25">
      <c r="A2" s="737" t="s">
        <v>184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5" ht="15" x14ac:dyDescent="0.25">
      <c r="A3" s="739" t="s">
        <v>155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5" ht="15" x14ac:dyDescent="0.25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</row>
    <row r="5" spans="1:15" ht="18" customHeight="1" x14ac:dyDescent="0.2">
      <c r="A5" s="721" t="s">
        <v>206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45"/>
      <c r="M5" s="45"/>
      <c r="N5" s="45"/>
      <c r="O5" s="45"/>
    </row>
    <row r="6" spans="1:15" ht="15.75" customHeight="1" thickBot="1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28" t="s">
        <v>121</v>
      </c>
    </row>
    <row r="7" spans="1:15" x14ac:dyDescent="0.2">
      <c r="A7" s="130"/>
      <c r="B7" s="131">
        <v>2015</v>
      </c>
      <c r="C7" s="531"/>
      <c r="D7" s="531"/>
      <c r="E7" s="132"/>
      <c r="F7" s="532">
        <v>2016</v>
      </c>
      <c r="G7" s="531"/>
      <c r="H7" s="531"/>
      <c r="I7" s="531"/>
      <c r="J7" s="131" t="s">
        <v>185</v>
      </c>
      <c r="K7" s="132"/>
    </row>
    <row r="8" spans="1:15" ht="13.5" thickBot="1" x14ac:dyDescent="0.25">
      <c r="A8" s="133" t="s">
        <v>100</v>
      </c>
      <c r="B8" s="134" t="s">
        <v>96</v>
      </c>
      <c r="C8" s="135" t="s">
        <v>97</v>
      </c>
      <c r="D8" s="135" t="s">
        <v>98</v>
      </c>
      <c r="E8" s="136" t="s">
        <v>99</v>
      </c>
      <c r="F8" s="137" t="s">
        <v>96</v>
      </c>
      <c r="G8" s="138" t="s">
        <v>97</v>
      </c>
      <c r="H8" s="138" t="s">
        <v>98</v>
      </c>
      <c r="I8" s="139" t="s">
        <v>99</v>
      </c>
      <c r="J8" s="140" t="s">
        <v>97</v>
      </c>
      <c r="K8" s="139" t="s">
        <v>98</v>
      </c>
    </row>
    <row r="9" spans="1:15" x14ac:dyDescent="0.2">
      <c r="A9" s="155" t="s">
        <v>29</v>
      </c>
      <c r="B9" s="648">
        <f>C9+D9</f>
        <v>565078</v>
      </c>
      <c r="C9" s="649">
        <f>([1]měs_index_v!C$7)</f>
        <v>299082</v>
      </c>
      <c r="D9" s="649">
        <f>([1]měs_index_d!C$7)</f>
        <v>265996</v>
      </c>
      <c r="E9" s="650">
        <f t="shared" ref="E9:E24" si="0">C9-D9</f>
        <v>33086</v>
      </c>
      <c r="F9" s="648">
        <f>G9+H9</f>
        <v>586117</v>
      </c>
      <c r="G9" s="651">
        <f>([1]měs_index_v!$C$6)</f>
        <v>318482</v>
      </c>
      <c r="H9" s="649">
        <f>([1]měs_index_d!$C$6)</f>
        <v>267635</v>
      </c>
      <c r="I9" s="650">
        <f>G9-H9</f>
        <v>50847</v>
      </c>
      <c r="J9" s="652">
        <f t="shared" ref="J9:K21" si="1">G9/C9*100</f>
        <v>106.4865154038023</v>
      </c>
      <c r="K9" s="653">
        <f t="shared" si="1"/>
        <v>100.61617467931849</v>
      </c>
    </row>
    <row r="10" spans="1:15" x14ac:dyDescent="0.2">
      <c r="A10" s="156" t="s">
        <v>34</v>
      </c>
      <c r="B10" s="654">
        <f t="shared" ref="B10:B24" si="2">C10+D10</f>
        <v>578604</v>
      </c>
      <c r="C10" s="655">
        <f>([1]měs_index_v!D$7)</f>
        <v>306664</v>
      </c>
      <c r="D10" s="655">
        <f>([1]měs_index_d!D$7)</f>
        <v>271940</v>
      </c>
      <c r="E10" s="656">
        <f t="shared" si="0"/>
        <v>34724</v>
      </c>
      <c r="F10" s="654">
        <f>G10+H10</f>
        <v>621042</v>
      </c>
      <c r="G10" s="657">
        <f>([1]měs_index_v!$D$6)</f>
        <v>333171</v>
      </c>
      <c r="H10" s="655">
        <f>([1]měs_index_d!$D$6)</f>
        <v>287871</v>
      </c>
      <c r="I10" s="656">
        <f>G10-H10</f>
        <v>45300</v>
      </c>
      <c r="J10" s="658">
        <f t="shared" si="1"/>
        <v>108.64366211880103</v>
      </c>
      <c r="K10" s="659">
        <f t="shared" si="1"/>
        <v>105.85827756122674</v>
      </c>
    </row>
    <row r="11" spans="1:15" x14ac:dyDescent="0.2">
      <c r="A11" s="156" t="s">
        <v>30</v>
      </c>
      <c r="B11" s="654">
        <f t="shared" si="2"/>
        <v>654441</v>
      </c>
      <c r="C11" s="655">
        <f>([1]měs_index_v!E$7)</f>
        <v>347038</v>
      </c>
      <c r="D11" s="655">
        <f>([1]měs_index_d!E$7)</f>
        <v>307403</v>
      </c>
      <c r="E11" s="656">
        <f t="shared" si="0"/>
        <v>39635</v>
      </c>
      <c r="F11" s="654">
        <f>G11+H11</f>
        <v>649992</v>
      </c>
      <c r="G11" s="657">
        <f>([1]měs_index_v!$E$6)</f>
        <v>350933</v>
      </c>
      <c r="H11" s="655">
        <f>([1]měs_index_d!$E$6)</f>
        <v>299059</v>
      </c>
      <c r="I11" s="656">
        <f>G11-H11</f>
        <v>51874</v>
      </c>
      <c r="J11" s="658">
        <f t="shared" si="1"/>
        <v>101.12235547692183</v>
      </c>
      <c r="K11" s="659">
        <f t="shared" si="1"/>
        <v>97.285647830372511</v>
      </c>
    </row>
    <row r="12" spans="1:15" x14ac:dyDescent="0.2">
      <c r="A12" s="157" t="s">
        <v>41</v>
      </c>
      <c r="B12" s="660">
        <f>C12+D12</f>
        <v>1798123</v>
      </c>
      <c r="C12" s="661">
        <f>SUM(C9:C11)</f>
        <v>952784</v>
      </c>
      <c r="D12" s="661">
        <f>SUM(D9:D11)</f>
        <v>845339</v>
      </c>
      <c r="E12" s="662">
        <f t="shared" si="0"/>
        <v>107445</v>
      </c>
      <c r="F12" s="660">
        <f>SUM(G12+H12)</f>
        <v>1857151</v>
      </c>
      <c r="G12" s="661">
        <f>SUM(G9:G11)</f>
        <v>1002586</v>
      </c>
      <c r="H12" s="661">
        <f>SUM(H9:H11)</f>
        <v>854565</v>
      </c>
      <c r="I12" s="662">
        <f t="shared" ref="I12:I17" si="3">G12-H12</f>
        <v>148021</v>
      </c>
      <c r="J12" s="663">
        <f t="shared" si="1"/>
        <v>105.22699793447413</v>
      </c>
      <c r="K12" s="664">
        <f t="shared" si="1"/>
        <v>101.09139646934544</v>
      </c>
    </row>
    <row r="13" spans="1:15" x14ac:dyDescent="0.2">
      <c r="A13" s="156" t="s">
        <v>35</v>
      </c>
      <c r="B13" s="654">
        <f t="shared" si="2"/>
        <v>602863</v>
      </c>
      <c r="C13" s="655">
        <f>([1]měs_index_v!F$7)</f>
        <v>323558</v>
      </c>
      <c r="D13" s="655">
        <f>([1]měs_index_d!F$7)</f>
        <v>279305</v>
      </c>
      <c r="E13" s="656">
        <f t="shared" si="0"/>
        <v>44253</v>
      </c>
      <c r="F13" s="654">
        <f t="shared" ref="F13:F18" si="4">G13+H13</f>
        <v>628976</v>
      </c>
      <c r="G13" s="657">
        <f>([1]měs_index_v!$F$6)</f>
        <v>341190</v>
      </c>
      <c r="H13" s="655">
        <f>([1]měs_index_d!$F$6)</f>
        <v>287786</v>
      </c>
      <c r="I13" s="656">
        <f t="shared" si="3"/>
        <v>53404</v>
      </c>
      <c r="J13" s="665">
        <f t="shared" si="1"/>
        <v>105.4494093794621</v>
      </c>
      <c r="K13" s="666">
        <f t="shared" si="1"/>
        <v>103.03646551261166</v>
      </c>
    </row>
    <row r="14" spans="1:15" x14ac:dyDescent="0.2">
      <c r="A14" s="156" t="s">
        <v>39</v>
      </c>
      <c r="B14" s="654">
        <f t="shared" si="2"/>
        <v>572563</v>
      </c>
      <c r="C14" s="655">
        <f>([1]měs_index_v!G$7)</f>
        <v>299359</v>
      </c>
      <c r="D14" s="655">
        <f>([1]měs_index_d!G$7)</f>
        <v>273204</v>
      </c>
      <c r="E14" s="656">
        <f t="shared" si="0"/>
        <v>26155</v>
      </c>
      <c r="F14" s="654">
        <f t="shared" si="4"/>
        <v>615046</v>
      </c>
      <c r="G14" s="657">
        <f>([1]měs_index_v!$G$6)</f>
        <v>328286</v>
      </c>
      <c r="H14" s="655">
        <f>([1]měs_index_d!$G$6)</f>
        <v>286760</v>
      </c>
      <c r="I14" s="656">
        <f t="shared" si="3"/>
        <v>41526</v>
      </c>
      <c r="J14" s="665">
        <f t="shared" si="1"/>
        <v>109.66297990038716</v>
      </c>
      <c r="K14" s="666">
        <f t="shared" si="1"/>
        <v>104.96186000204975</v>
      </c>
    </row>
    <row r="15" spans="1:15" x14ac:dyDescent="0.2">
      <c r="A15" s="156" t="s">
        <v>40</v>
      </c>
      <c r="B15" s="654">
        <f t="shared" si="2"/>
        <v>644013</v>
      </c>
      <c r="C15" s="655">
        <f>([1]měs_index_v!H$7)</f>
        <v>340730</v>
      </c>
      <c r="D15" s="655">
        <f>([1]měs_index_d!H$7)</f>
        <v>303283</v>
      </c>
      <c r="E15" s="656">
        <f t="shared" si="0"/>
        <v>37447</v>
      </c>
      <c r="F15" s="654">
        <f t="shared" si="4"/>
        <v>651206</v>
      </c>
      <c r="G15" s="657">
        <f>([1]měs_index_v!$H$6)</f>
        <v>349080</v>
      </c>
      <c r="H15" s="655">
        <f>([1]měs_index_d!$H$6)</f>
        <v>302126</v>
      </c>
      <c r="I15" s="656">
        <f t="shared" si="3"/>
        <v>46954</v>
      </c>
      <c r="J15" s="665">
        <f t="shared" si="1"/>
        <v>102.4506207260881</v>
      </c>
      <c r="K15" s="666">
        <f t="shared" si="1"/>
        <v>99.618508126073664</v>
      </c>
    </row>
    <row r="16" spans="1:15" x14ac:dyDescent="0.2">
      <c r="A16" s="157" t="s">
        <v>42</v>
      </c>
      <c r="B16" s="660">
        <f t="shared" si="2"/>
        <v>1819439</v>
      </c>
      <c r="C16" s="661">
        <f>SUM(C13:C15)</f>
        <v>963647</v>
      </c>
      <c r="D16" s="661">
        <f>SUM(D13:D15)</f>
        <v>855792</v>
      </c>
      <c r="E16" s="662">
        <f t="shared" si="0"/>
        <v>107855</v>
      </c>
      <c r="F16" s="667">
        <f t="shared" si="4"/>
        <v>1895228</v>
      </c>
      <c r="G16" s="668">
        <f>SUM(G13:G15)</f>
        <v>1018556</v>
      </c>
      <c r="H16" s="668">
        <f>SUM(H13:H15)</f>
        <v>876672</v>
      </c>
      <c r="I16" s="669">
        <f t="shared" si="3"/>
        <v>141884</v>
      </c>
      <c r="J16" s="670">
        <f t="shared" si="1"/>
        <v>105.6980408801148</v>
      </c>
      <c r="K16" s="671">
        <f t="shared" si="1"/>
        <v>102.43984519602893</v>
      </c>
    </row>
    <row r="17" spans="1:11" x14ac:dyDescent="0.2">
      <c r="A17" s="156" t="s">
        <v>37</v>
      </c>
      <c r="B17" s="654">
        <f>C17+D17</f>
        <v>612644</v>
      </c>
      <c r="C17" s="655">
        <f>([1]měs_index_v!I$7)</f>
        <v>323741</v>
      </c>
      <c r="D17" s="655">
        <f>([1]měs_index_d!I$7)</f>
        <v>288903</v>
      </c>
      <c r="E17" s="656">
        <f>C17-D17</f>
        <v>34838</v>
      </c>
      <c r="F17" s="654">
        <f t="shared" si="4"/>
        <v>530911</v>
      </c>
      <c r="G17" s="657">
        <f>([1]měs_index_v!$I$6)</f>
        <v>278421</v>
      </c>
      <c r="H17" s="655">
        <f>([1]měs_index_d!$I$6)</f>
        <v>252490</v>
      </c>
      <c r="I17" s="656">
        <f t="shared" si="3"/>
        <v>25931</v>
      </c>
      <c r="J17" s="665">
        <f t="shared" si="1"/>
        <v>86.001155244470112</v>
      </c>
      <c r="K17" s="666">
        <f t="shared" si="1"/>
        <v>87.396115651273959</v>
      </c>
    </row>
    <row r="18" spans="1:11" x14ac:dyDescent="0.2">
      <c r="A18" s="156" t="s">
        <v>33</v>
      </c>
      <c r="B18" s="654">
        <f>C18+D18</f>
        <v>520856</v>
      </c>
      <c r="C18" s="655">
        <f>([1]měs_index_v!J$7)</f>
        <v>268647</v>
      </c>
      <c r="D18" s="655">
        <f>([1]měs_index_d!J$7)</f>
        <v>252209</v>
      </c>
      <c r="E18" s="656">
        <f>C18-D18</f>
        <v>16438</v>
      </c>
      <c r="F18" s="654">
        <f t="shared" si="4"/>
        <v>588217</v>
      </c>
      <c r="G18" s="657">
        <f>([1]měs_index_v!$J$6)</f>
        <v>310859</v>
      </c>
      <c r="H18" s="655">
        <f>([1]měs_index_d!$J$6)</f>
        <v>277358</v>
      </c>
      <c r="I18" s="656">
        <f>G18-H18</f>
        <v>33501</v>
      </c>
      <c r="J18" s="665">
        <f t="shared" si="1"/>
        <v>115.71281272450464</v>
      </c>
      <c r="K18" s="666">
        <f t="shared" si="1"/>
        <v>109.97149189759287</v>
      </c>
    </row>
    <row r="19" spans="1:11" x14ac:dyDescent="0.2">
      <c r="A19" s="156" t="s">
        <v>36</v>
      </c>
      <c r="B19" s="654">
        <f>C19+D19</f>
        <v>667608</v>
      </c>
      <c r="C19" s="655">
        <f>([1]měs_index_v!K$7)</f>
        <v>355043</v>
      </c>
      <c r="D19" s="655">
        <f>([1]měs_index_d!K$7)</f>
        <v>312565</v>
      </c>
      <c r="E19" s="656">
        <f>C19-D19</f>
        <v>42478</v>
      </c>
      <c r="F19" s="654">
        <f>G19+H19</f>
        <v>653012</v>
      </c>
      <c r="G19" s="657">
        <f>([1]měs_index_v!$K$6)</f>
        <v>350398</v>
      </c>
      <c r="H19" s="655">
        <f>([1]měs_index_d!$K$6)</f>
        <v>302614</v>
      </c>
      <c r="I19" s="656">
        <f>G19-H19</f>
        <v>47784</v>
      </c>
      <c r="J19" s="665">
        <f t="shared" si="1"/>
        <v>98.69170776497495</v>
      </c>
      <c r="K19" s="666">
        <f t="shared" si="1"/>
        <v>96.81634220082222</v>
      </c>
    </row>
    <row r="20" spans="1:11" x14ac:dyDescent="0.2">
      <c r="A20" s="157" t="s">
        <v>43</v>
      </c>
      <c r="B20" s="660">
        <f t="shared" si="2"/>
        <v>1801108</v>
      </c>
      <c r="C20" s="661">
        <f>SUM(C17:C19)</f>
        <v>947431</v>
      </c>
      <c r="D20" s="661">
        <f>SUM(D17:D19)</f>
        <v>853677</v>
      </c>
      <c r="E20" s="662">
        <f t="shared" si="0"/>
        <v>93754</v>
      </c>
      <c r="F20" s="667">
        <f>G20+H20</f>
        <v>1772140</v>
      </c>
      <c r="G20" s="668">
        <f>SUM(G17:G19)</f>
        <v>939678</v>
      </c>
      <c r="H20" s="668">
        <f>SUM(H17:H19)</f>
        <v>832462</v>
      </c>
      <c r="I20" s="669">
        <f>G20-H20</f>
        <v>107216</v>
      </c>
      <c r="J20" s="670">
        <f t="shared" si="1"/>
        <v>99.181681832238965</v>
      </c>
      <c r="K20" s="671">
        <f t="shared" si="1"/>
        <v>97.514868035568497</v>
      </c>
    </row>
    <row r="21" spans="1:11" x14ac:dyDescent="0.2">
      <c r="A21" s="156" t="s">
        <v>31</v>
      </c>
      <c r="B21" s="654">
        <f t="shared" si="2"/>
        <v>683701</v>
      </c>
      <c r="C21" s="655">
        <f>([1]měs_index_v!L$7)</f>
        <v>364893</v>
      </c>
      <c r="D21" s="655">
        <f>([1]měs_index_d!L$7)</f>
        <v>318808</v>
      </c>
      <c r="E21" s="656">
        <f t="shared" si="0"/>
        <v>46085</v>
      </c>
      <c r="F21" s="654">
        <f>G21+H21</f>
        <v>635263</v>
      </c>
      <c r="G21" s="657">
        <f>([1]měs_index_v!$L$6)</f>
        <v>341342</v>
      </c>
      <c r="H21" s="655">
        <f>([1]měs_index_d!$L$6)</f>
        <v>293921</v>
      </c>
      <c r="I21" s="656">
        <f>G21-H21</f>
        <v>47421</v>
      </c>
      <c r="J21" s="665">
        <f t="shared" si="1"/>
        <v>93.545779173620758</v>
      </c>
      <c r="K21" s="666">
        <f t="shared" si="1"/>
        <v>92.193734159745048</v>
      </c>
    </row>
    <row r="22" spans="1:11" x14ac:dyDescent="0.2">
      <c r="A22" s="156" t="s">
        <v>38</v>
      </c>
      <c r="B22" s="654">
        <f t="shared" si="2"/>
        <v>664545</v>
      </c>
      <c r="C22" s="655">
        <f>([1]měs_index_v!M$7)</f>
        <v>350770</v>
      </c>
      <c r="D22" s="655">
        <f>([1]měs_index_d!M$7)</f>
        <v>313775</v>
      </c>
      <c r="E22" s="656">
        <f t="shared" si="0"/>
        <v>36995</v>
      </c>
      <c r="F22" s="654"/>
      <c r="G22" s="657"/>
      <c r="H22" s="655"/>
      <c r="I22" s="656"/>
      <c r="J22" s="658"/>
      <c r="K22" s="659"/>
    </row>
    <row r="23" spans="1:11" x14ac:dyDescent="0.2">
      <c r="A23" s="156" t="s">
        <v>32</v>
      </c>
      <c r="B23" s="654">
        <f t="shared" si="2"/>
        <v>593332</v>
      </c>
      <c r="C23" s="655">
        <f>([1]měs_index_v!N$7)</f>
        <v>303723</v>
      </c>
      <c r="D23" s="655">
        <f>([1]měs_index_d!N$7)</f>
        <v>289609</v>
      </c>
      <c r="E23" s="656">
        <f t="shared" si="0"/>
        <v>14114</v>
      </c>
      <c r="F23" s="654"/>
      <c r="G23" s="657"/>
      <c r="H23" s="655"/>
      <c r="I23" s="656"/>
      <c r="J23" s="658"/>
      <c r="K23" s="659"/>
    </row>
    <row r="24" spans="1:11" ht="13.5" thickBot="1" x14ac:dyDescent="0.25">
      <c r="A24" s="158" t="s">
        <v>44</v>
      </c>
      <c r="B24" s="704">
        <f t="shared" si="2"/>
        <v>1941578</v>
      </c>
      <c r="C24" s="705">
        <f>SUM(C21:C23)</f>
        <v>1019386</v>
      </c>
      <c r="D24" s="705">
        <f>SUM(D21:D23)</f>
        <v>922192</v>
      </c>
      <c r="E24" s="706">
        <f t="shared" si="0"/>
        <v>97194</v>
      </c>
      <c r="F24" s="704"/>
      <c r="G24" s="705"/>
      <c r="H24" s="705"/>
      <c r="I24" s="706"/>
      <c r="J24" s="707"/>
      <c r="K24" s="708"/>
    </row>
    <row r="25" spans="1:11" ht="15.75" customHeight="1" thickBot="1" x14ac:dyDescent="0.3">
      <c r="A25" s="161"/>
      <c r="B25" s="161"/>
      <c r="C25" s="162"/>
      <c r="D25" s="161"/>
      <c r="E25" s="161"/>
      <c r="F25" s="161"/>
      <c r="G25" s="161"/>
      <c r="H25" s="161"/>
      <c r="I25" s="161"/>
      <c r="J25" s="161"/>
      <c r="K25" s="150" t="s">
        <v>124</v>
      </c>
    </row>
    <row r="26" spans="1:11" x14ac:dyDescent="0.2">
      <c r="A26" s="130"/>
      <c r="B26" s="131">
        <v>2015</v>
      </c>
      <c r="C26" s="531"/>
      <c r="D26" s="531"/>
      <c r="E26" s="132"/>
      <c r="F26" s="532">
        <v>2016</v>
      </c>
      <c r="G26" s="531"/>
      <c r="H26" s="531"/>
      <c r="I26" s="531"/>
      <c r="J26" s="131" t="s">
        <v>185</v>
      </c>
      <c r="K26" s="132"/>
    </row>
    <row r="27" spans="1:11" ht="13.5" thickBot="1" x14ac:dyDescent="0.25">
      <c r="A27" s="133" t="s">
        <v>100</v>
      </c>
      <c r="B27" s="134" t="s">
        <v>96</v>
      </c>
      <c r="C27" s="135" t="s">
        <v>97</v>
      </c>
      <c r="D27" s="135" t="s">
        <v>98</v>
      </c>
      <c r="E27" s="136" t="s">
        <v>99</v>
      </c>
      <c r="F27" s="137" t="s">
        <v>96</v>
      </c>
      <c r="G27" s="138" t="s">
        <v>97</v>
      </c>
      <c r="H27" s="138" t="s">
        <v>98</v>
      </c>
      <c r="I27" s="139" t="s">
        <v>99</v>
      </c>
      <c r="J27" s="140" t="s">
        <v>97</v>
      </c>
      <c r="K27" s="139" t="s">
        <v>98</v>
      </c>
    </row>
    <row r="28" spans="1:11" x14ac:dyDescent="0.2">
      <c r="A28" s="155" t="s">
        <v>29</v>
      </c>
      <c r="B28" s="648">
        <f>C28+D28</f>
        <v>24910</v>
      </c>
      <c r="C28" s="649">
        <f>([1]měs_index_v_USD!$C$7)</f>
        <v>12455</v>
      </c>
      <c r="D28" s="649">
        <f>([1]měs_index_d_USD!$C$7)</f>
        <v>12455</v>
      </c>
      <c r="E28" s="709">
        <f>C28-D28</f>
        <v>0</v>
      </c>
      <c r="F28" s="648">
        <f t="shared" ref="F28:F39" si="5">G28+H28</f>
        <v>25594</v>
      </c>
      <c r="G28" s="651">
        <f>([1]měs_index_v_USD!$C$6)</f>
        <v>12797</v>
      </c>
      <c r="H28" s="649">
        <f>([1]měs_index_d_USD!$C$6)</f>
        <v>12797</v>
      </c>
      <c r="I28" s="673">
        <f t="shared" ref="I28:I39" si="6">G28-H28</f>
        <v>0</v>
      </c>
      <c r="J28" s="652">
        <f t="shared" ref="J28:K40" si="7">G28/C28*100</f>
        <v>102.74588518667203</v>
      </c>
      <c r="K28" s="653">
        <f t="shared" si="7"/>
        <v>102.74588518667203</v>
      </c>
    </row>
    <row r="29" spans="1:11" x14ac:dyDescent="0.2">
      <c r="A29" s="156" t="s">
        <v>34</v>
      </c>
      <c r="B29" s="654">
        <f t="shared" ref="B29:B43" si="8">C29+D29</f>
        <v>25214</v>
      </c>
      <c r="C29" s="655">
        <f>([1]měs_index_v_USD!$D$7)</f>
        <v>12607</v>
      </c>
      <c r="D29" s="655">
        <f>([1]měs_index_d_USD!$D$7)</f>
        <v>12607</v>
      </c>
      <c r="E29" s="710">
        <f t="shared" ref="E29:E42" si="9">C29-D29</f>
        <v>0</v>
      </c>
      <c r="F29" s="654">
        <f t="shared" si="5"/>
        <v>27334</v>
      </c>
      <c r="G29" s="657">
        <f>([1]měs_index_v_USD!$D$6)</f>
        <v>13667</v>
      </c>
      <c r="H29" s="655">
        <f>([1]měs_index_d_USD!$D$6)</f>
        <v>13667</v>
      </c>
      <c r="I29" s="675">
        <f t="shared" si="6"/>
        <v>0</v>
      </c>
      <c r="J29" s="658">
        <f t="shared" si="7"/>
        <v>108.40802728642818</v>
      </c>
      <c r="K29" s="659">
        <f t="shared" si="7"/>
        <v>108.40802728642818</v>
      </c>
    </row>
    <row r="30" spans="1:11" x14ac:dyDescent="0.2">
      <c r="A30" s="156" t="s">
        <v>30</v>
      </c>
      <c r="B30" s="654">
        <f t="shared" si="8"/>
        <v>27468</v>
      </c>
      <c r="C30" s="655">
        <f>([1]měs_index_v_USD!$E$7)</f>
        <v>13734</v>
      </c>
      <c r="D30" s="655">
        <f>([1]měs_index_d_USD!$E$7)</f>
        <v>13734</v>
      </c>
      <c r="E30" s="710">
        <f t="shared" si="9"/>
        <v>0</v>
      </c>
      <c r="F30" s="654">
        <f t="shared" si="5"/>
        <v>28796</v>
      </c>
      <c r="G30" s="657">
        <f>([1]měs_index_v_USD!$E$6)</f>
        <v>14398</v>
      </c>
      <c r="H30" s="655">
        <f>([1]měs_index_d_USD!$E$6)</f>
        <v>14398</v>
      </c>
      <c r="I30" s="675">
        <f t="shared" si="6"/>
        <v>0</v>
      </c>
      <c r="J30" s="658">
        <f t="shared" si="7"/>
        <v>104.83471676132226</v>
      </c>
      <c r="K30" s="659">
        <f t="shared" si="7"/>
        <v>104.83471676132226</v>
      </c>
    </row>
    <row r="31" spans="1:11" x14ac:dyDescent="0.2">
      <c r="A31" s="157" t="s">
        <v>41</v>
      </c>
      <c r="B31" s="660">
        <f t="shared" si="8"/>
        <v>77592</v>
      </c>
      <c r="C31" s="661">
        <f>SUM(C28:C30)</f>
        <v>38796</v>
      </c>
      <c r="D31" s="711">
        <f>SUM(D28:D30)</f>
        <v>38796</v>
      </c>
      <c r="E31" s="712">
        <f t="shared" si="9"/>
        <v>0</v>
      </c>
      <c r="F31" s="660">
        <f t="shared" si="5"/>
        <v>81724</v>
      </c>
      <c r="G31" s="661">
        <f>SUM(G28:G30)</f>
        <v>40862</v>
      </c>
      <c r="H31" s="711">
        <f>SUM(H28:H30)</f>
        <v>40862</v>
      </c>
      <c r="I31" s="712">
        <f t="shared" si="6"/>
        <v>0</v>
      </c>
      <c r="J31" s="663">
        <f t="shared" si="7"/>
        <v>105.32529126714094</v>
      </c>
      <c r="K31" s="664">
        <f t="shared" si="7"/>
        <v>105.32529126714094</v>
      </c>
    </row>
    <row r="32" spans="1:11" x14ac:dyDescent="0.2">
      <c r="A32" s="156" t="s">
        <v>35</v>
      </c>
      <c r="B32" s="654">
        <f t="shared" si="8"/>
        <v>25430</v>
      </c>
      <c r="C32" s="655">
        <f>([1]měs_index_v_USD!$F$7)</f>
        <v>12715</v>
      </c>
      <c r="D32" s="655">
        <f>([1]měs_index_d_USD!$F$7)</f>
        <v>12715</v>
      </c>
      <c r="E32" s="710">
        <f t="shared" si="9"/>
        <v>0</v>
      </c>
      <c r="F32" s="654">
        <f t="shared" si="5"/>
        <v>28628</v>
      </c>
      <c r="G32" s="657">
        <f>([1]měs_index_v_USD!$F$6)</f>
        <v>14314</v>
      </c>
      <c r="H32" s="655">
        <f>([1]měs_index_d_USD!$F$6)</f>
        <v>14314</v>
      </c>
      <c r="I32" s="713">
        <f t="shared" si="6"/>
        <v>0</v>
      </c>
      <c r="J32" s="665">
        <f t="shared" si="7"/>
        <v>112.57569799449469</v>
      </c>
      <c r="K32" s="666">
        <f t="shared" si="7"/>
        <v>112.57569799449469</v>
      </c>
    </row>
    <row r="33" spans="1:11" x14ac:dyDescent="0.2">
      <c r="A33" s="156" t="s">
        <v>39</v>
      </c>
      <c r="B33" s="654">
        <f t="shared" si="8"/>
        <v>24354</v>
      </c>
      <c r="C33" s="655">
        <f>([1]měs_index_v_USD!$G$7)</f>
        <v>12177</v>
      </c>
      <c r="D33" s="655">
        <f>([1]měs_index_d_USD!$G$7)</f>
        <v>12177</v>
      </c>
      <c r="E33" s="710">
        <f t="shared" si="9"/>
        <v>0</v>
      </c>
      <c r="F33" s="654">
        <f t="shared" si="5"/>
        <v>27478</v>
      </c>
      <c r="G33" s="657">
        <f>([1]měs_index_v_USD!$G$6)</f>
        <v>13739</v>
      </c>
      <c r="H33" s="655">
        <f>([1]měs_index_d_USD!$G$6)</f>
        <v>13739</v>
      </c>
      <c r="I33" s="713">
        <f t="shared" si="6"/>
        <v>0</v>
      </c>
      <c r="J33" s="665">
        <f t="shared" si="7"/>
        <v>112.8274616079494</v>
      </c>
      <c r="K33" s="666">
        <f t="shared" si="7"/>
        <v>112.8274616079494</v>
      </c>
    </row>
    <row r="34" spans="1:11" x14ac:dyDescent="0.2">
      <c r="A34" s="156" t="s">
        <v>40</v>
      </c>
      <c r="B34" s="654">
        <f t="shared" si="8"/>
        <v>27980</v>
      </c>
      <c r="C34" s="655">
        <f>([1]měs_index_v_USD!$H$7)</f>
        <v>13990</v>
      </c>
      <c r="D34" s="655">
        <f>([1]měs_index_d_USD!$H$7)</f>
        <v>13990</v>
      </c>
      <c r="E34" s="710">
        <f t="shared" si="9"/>
        <v>0</v>
      </c>
      <c r="F34" s="654">
        <f t="shared" si="5"/>
        <v>28970</v>
      </c>
      <c r="G34" s="657">
        <f>([1]měs_index_v_USD!$H$6)</f>
        <v>14485</v>
      </c>
      <c r="H34" s="655">
        <f>([1]měs_index_d_USD!$H$6)</f>
        <v>14485</v>
      </c>
      <c r="I34" s="713">
        <f t="shared" si="6"/>
        <v>0</v>
      </c>
      <c r="J34" s="665">
        <f t="shared" si="7"/>
        <v>103.53824160114367</v>
      </c>
      <c r="K34" s="666">
        <f t="shared" si="7"/>
        <v>103.53824160114367</v>
      </c>
    </row>
    <row r="35" spans="1:11" x14ac:dyDescent="0.2">
      <c r="A35" s="157" t="s">
        <v>42</v>
      </c>
      <c r="B35" s="660">
        <f t="shared" si="8"/>
        <v>77764</v>
      </c>
      <c r="C35" s="661">
        <f>SUM(C32:C34)</f>
        <v>38882</v>
      </c>
      <c r="D35" s="711">
        <f>SUM(D32:D34)</f>
        <v>38882</v>
      </c>
      <c r="E35" s="712">
        <f t="shared" si="9"/>
        <v>0</v>
      </c>
      <c r="F35" s="660">
        <f t="shared" si="5"/>
        <v>85076</v>
      </c>
      <c r="G35" s="661">
        <f>SUM(G32:G34)</f>
        <v>42538</v>
      </c>
      <c r="H35" s="711">
        <f>SUM(H32:H34)</f>
        <v>42538</v>
      </c>
      <c r="I35" s="712">
        <f t="shared" si="6"/>
        <v>0</v>
      </c>
      <c r="J35" s="663">
        <f t="shared" si="7"/>
        <v>109.40280849750528</v>
      </c>
      <c r="K35" s="664">
        <f t="shared" si="7"/>
        <v>109.40280849750528</v>
      </c>
    </row>
    <row r="36" spans="1:11" x14ac:dyDescent="0.2">
      <c r="A36" s="156" t="s">
        <v>37</v>
      </c>
      <c r="B36" s="654">
        <f t="shared" si="8"/>
        <v>26278</v>
      </c>
      <c r="C36" s="655">
        <f>([1]měs_index_v_USD!$I$7)</f>
        <v>13139</v>
      </c>
      <c r="D36" s="655">
        <f>([1]měs_index_d_USD!$I$7)</f>
        <v>13139</v>
      </c>
      <c r="E36" s="710">
        <f t="shared" si="9"/>
        <v>0</v>
      </c>
      <c r="F36" s="654">
        <f t="shared" si="5"/>
        <v>22788</v>
      </c>
      <c r="G36" s="657">
        <f>([1]měs_index_v_USD!$I$6)</f>
        <v>11394</v>
      </c>
      <c r="H36" s="655">
        <f>([1]měs_index_d_USD!$I$6)</f>
        <v>11394</v>
      </c>
      <c r="I36" s="713">
        <f t="shared" si="6"/>
        <v>0</v>
      </c>
      <c r="J36" s="665">
        <f t="shared" si="7"/>
        <v>86.718928381155337</v>
      </c>
      <c r="K36" s="666">
        <f t="shared" si="7"/>
        <v>86.718928381155337</v>
      </c>
    </row>
    <row r="37" spans="1:11" x14ac:dyDescent="0.2">
      <c r="A37" s="156" t="s">
        <v>33</v>
      </c>
      <c r="B37" s="654">
        <f t="shared" si="8"/>
        <v>22132</v>
      </c>
      <c r="C37" s="655">
        <f>([1]měs_index_v_USD!$J$7)</f>
        <v>11066</v>
      </c>
      <c r="D37" s="655">
        <f>([1]měs_index_d_USD!$J$7)</f>
        <v>11066</v>
      </c>
      <c r="E37" s="710">
        <f t="shared" si="9"/>
        <v>0</v>
      </c>
      <c r="F37" s="654">
        <f t="shared" si="5"/>
        <v>25794</v>
      </c>
      <c r="G37" s="657">
        <f>([1]měs_index_v_USD!$J$6)</f>
        <v>12897</v>
      </c>
      <c r="H37" s="655">
        <f>([1]měs_index_d_USD!$J$6)</f>
        <v>12897</v>
      </c>
      <c r="I37" s="713">
        <f t="shared" si="6"/>
        <v>0</v>
      </c>
      <c r="J37" s="665">
        <f t="shared" si="7"/>
        <v>116.54617748057112</v>
      </c>
      <c r="K37" s="666">
        <f t="shared" si="7"/>
        <v>116.54617748057112</v>
      </c>
    </row>
    <row r="38" spans="1:11" x14ac:dyDescent="0.2">
      <c r="A38" s="156" t="s">
        <v>36</v>
      </c>
      <c r="B38" s="654">
        <f t="shared" si="8"/>
        <v>29430</v>
      </c>
      <c r="C38" s="655">
        <f>([1]měs_index_v_USD!$K$7)</f>
        <v>14715</v>
      </c>
      <c r="D38" s="655">
        <f>([1]měs_index_d_USD!$K$7)</f>
        <v>14715</v>
      </c>
      <c r="E38" s="710">
        <f t="shared" si="9"/>
        <v>0</v>
      </c>
      <c r="F38" s="654">
        <f t="shared" si="5"/>
        <v>29078</v>
      </c>
      <c r="G38" s="657">
        <f>([1]měs_index_v_USD!$K$6)</f>
        <v>14539</v>
      </c>
      <c r="H38" s="655">
        <f>([1]měs_index_d_USD!$K$6)</f>
        <v>14539</v>
      </c>
      <c r="I38" s="713">
        <f t="shared" si="6"/>
        <v>0</v>
      </c>
      <c r="J38" s="665">
        <f t="shared" si="7"/>
        <v>98.803941556235131</v>
      </c>
      <c r="K38" s="666">
        <f t="shared" si="7"/>
        <v>98.803941556235131</v>
      </c>
    </row>
    <row r="39" spans="1:11" x14ac:dyDescent="0.2">
      <c r="A39" s="157" t="s">
        <v>43</v>
      </c>
      <c r="B39" s="660">
        <f t="shared" si="8"/>
        <v>77840</v>
      </c>
      <c r="C39" s="661">
        <f>SUM(C36:C38)</f>
        <v>38920</v>
      </c>
      <c r="D39" s="711">
        <f>SUM(D36:D38)</f>
        <v>38920</v>
      </c>
      <c r="E39" s="712">
        <f t="shared" si="9"/>
        <v>0</v>
      </c>
      <c r="F39" s="660">
        <f t="shared" si="5"/>
        <v>77660</v>
      </c>
      <c r="G39" s="661">
        <f>SUM(G36:G38)</f>
        <v>38830</v>
      </c>
      <c r="H39" s="711">
        <f>SUM(H36:H38)</f>
        <v>38830</v>
      </c>
      <c r="I39" s="712">
        <f t="shared" si="6"/>
        <v>0</v>
      </c>
      <c r="J39" s="663">
        <f t="shared" si="7"/>
        <v>99.768756423432677</v>
      </c>
      <c r="K39" s="664">
        <f t="shared" si="7"/>
        <v>99.768756423432677</v>
      </c>
    </row>
    <row r="40" spans="1:11" x14ac:dyDescent="0.2">
      <c r="A40" s="156" t="s">
        <v>31</v>
      </c>
      <c r="B40" s="654">
        <f t="shared" si="8"/>
        <v>30266</v>
      </c>
      <c r="C40" s="655">
        <f>([1]měs_index_v_USD!$L$7)</f>
        <v>15133</v>
      </c>
      <c r="D40" s="655">
        <f>([1]měs_index_d_USD!$L$7)</f>
        <v>15133</v>
      </c>
      <c r="E40" s="710">
        <f t="shared" si="9"/>
        <v>0</v>
      </c>
      <c r="F40" s="654">
        <f>G40+H40</f>
        <v>27870</v>
      </c>
      <c r="G40" s="657">
        <f>([1]měs_index_v_USD!$L$6)</f>
        <v>13935</v>
      </c>
      <c r="H40" s="655">
        <f>([1]měs_index_d_USD!$L$6)</f>
        <v>13935</v>
      </c>
      <c r="I40" s="713">
        <f>G40-H40</f>
        <v>0</v>
      </c>
      <c r="J40" s="665">
        <f t="shared" si="7"/>
        <v>92.083526068856145</v>
      </c>
      <c r="K40" s="666">
        <f t="shared" si="7"/>
        <v>92.083526068856145</v>
      </c>
    </row>
    <row r="41" spans="1:11" x14ac:dyDescent="0.2">
      <c r="A41" s="156" t="s">
        <v>38</v>
      </c>
      <c r="B41" s="654">
        <f t="shared" si="8"/>
        <v>27858</v>
      </c>
      <c r="C41" s="655">
        <f>([1]měs_index_v_USD!$M$7)</f>
        <v>13929</v>
      </c>
      <c r="D41" s="655">
        <f>([1]měs_index_d_USD!$M$7)</f>
        <v>13929</v>
      </c>
      <c r="E41" s="710">
        <f t="shared" si="9"/>
        <v>0</v>
      </c>
      <c r="F41" s="654"/>
      <c r="G41" s="655"/>
      <c r="H41" s="655"/>
      <c r="I41" s="713"/>
      <c r="J41" s="658"/>
      <c r="K41" s="659"/>
    </row>
    <row r="42" spans="1:11" x14ac:dyDescent="0.2">
      <c r="A42" s="156" t="s">
        <v>32</v>
      </c>
      <c r="B42" s="654">
        <f t="shared" si="8"/>
        <v>24438</v>
      </c>
      <c r="C42" s="655">
        <f>([1]měs_index_v_USD!$N$7)</f>
        <v>12219</v>
      </c>
      <c r="D42" s="655">
        <f>([1]měs_index_d_USD!$N$7)</f>
        <v>12219</v>
      </c>
      <c r="E42" s="710">
        <f t="shared" si="9"/>
        <v>0</v>
      </c>
      <c r="F42" s="654"/>
      <c r="G42" s="655"/>
      <c r="H42" s="655"/>
      <c r="I42" s="713"/>
      <c r="J42" s="658"/>
      <c r="K42" s="659"/>
    </row>
    <row r="43" spans="1:11" ht="13.5" thickBot="1" x14ac:dyDescent="0.25">
      <c r="A43" s="158" t="s">
        <v>44</v>
      </c>
      <c r="B43" s="704">
        <f t="shared" si="8"/>
        <v>82562</v>
      </c>
      <c r="C43" s="705">
        <f>SUM(C40:C42)</f>
        <v>41281</v>
      </c>
      <c r="D43" s="714">
        <f>SUM(D40:D42)</f>
        <v>41281</v>
      </c>
      <c r="E43" s="715">
        <f>C43-D43</f>
        <v>0</v>
      </c>
      <c r="F43" s="704"/>
      <c r="G43" s="705"/>
      <c r="H43" s="714"/>
      <c r="I43" s="715"/>
      <c r="J43" s="707"/>
      <c r="K43" s="708"/>
    </row>
    <row r="44" spans="1:11" ht="15.75" customHeight="1" thickBot="1" x14ac:dyDescent="0.3">
      <c r="K44" s="78" t="s">
        <v>123</v>
      </c>
    </row>
    <row r="45" spans="1:11" x14ac:dyDescent="0.2">
      <c r="A45" s="130"/>
      <c r="B45" s="131">
        <v>2015</v>
      </c>
      <c r="C45" s="531"/>
      <c r="D45" s="531"/>
      <c r="E45" s="132"/>
      <c r="F45" s="532">
        <v>2016</v>
      </c>
      <c r="G45" s="531"/>
      <c r="H45" s="531"/>
      <c r="I45" s="531"/>
      <c r="J45" s="131" t="s">
        <v>185</v>
      </c>
      <c r="K45" s="132"/>
    </row>
    <row r="46" spans="1:11" ht="13.5" thickBot="1" x14ac:dyDescent="0.25">
      <c r="A46" s="133" t="s">
        <v>100</v>
      </c>
      <c r="B46" s="134" t="s">
        <v>96</v>
      </c>
      <c r="C46" s="135" t="s">
        <v>97</v>
      </c>
      <c r="D46" s="135" t="s">
        <v>98</v>
      </c>
      <c r="E46" s="136" t="s">
        <v>99</v>
      </c>
      <c r="F46" s="137" t="s">
        <v>96</v>
      </c>
      <c r="G46" s="138" t="s">
        <v>97</v>
      </c>
      <c r="H46" s="138" t="s">
        <v>98</v>
      </c>
      <c r="I46" s="139" t="s">
        <v>99</v>
      </c>
      <c r="J46" s="140" t="s">
        <v>97</v>
      </c>
      <c r="K46" s="139" t="s">
        <v>98</v>
      </c>
    </row>
    <row r="47" spans="1:11" x14ac:dyDescent="0.2">
      <c r="A47" s="155" t="s">
        <v>29</v>
      </c>
      <c r="B47" s="672">
        <v>20258</v>
      </c>
      <c r="C47" s="649">
        <v>10722</v>
      </c>
      <c r="D47" s="649">
        <v>9536</v>
      </c>
      <c r="E47" s="650">
        <v>1186</v>
      </c>
      <c r="F47" s="648">
        <v>21687</v>
      </c>
      <c r="G47" s="649">
        <v>11784</v>
      </c>
      <c r="H47" s="649">
        <v>9903</v>
      </c>
      <c r="I47" s="673">
        <v>1881</v>
      </c>
      <c r="J47" s="652">
        <v>109.90486849468384</v>
      </c>
      <c r="K47" s="653">
        <v>103.84857382550337</v>
      </c>
    </row>
    <row r="48" spans="1:11" x14ac:dyDescent="0.2">
      <c r="A48" s="156" t="s">
        <v>34</v>
      </c>
      <c r="B48" s="674">
        <v>20958</v>
      </c>
      <c r="C48" s="655">
        <v>11108</v>
      </c>
      <c r="D48" s="655">
        <v>9850</v>
      </c>
      <c r="E48" s="656">
        <v>1258</v>
      </c>
      <c r="F48" s="654">
        <v>22969</v>
      </c>
      <c r="G48" s="655">
        <v>12322</v>
      </c>
      <c r="H48" s="655">
        <v>10647</v>
      </c>
      <c r="I48" s="675">
        <v>1675</v>
      </c>
      <c r="J48" s="658">
        <v>110.92906013683832</v>
      </c>
      <c r="K48" s="659">
        <v>108.09137055837563</v>
      </c>
    </row>
    <row r="49" spans="1:13" x14ac:dyDescent="0.2">
      <c r="A49" s="156" t="s">
        <v>30</v>
      </c>
      <c r="B49" s="674">
        <v>23903</v>
      </c>
      <c r="C49" s="655">
        <v>12675</v>
      </c>
      <c r="D49" s="655">
        <v>11228</v>
      </c>
      <c r="E49" s="656">
        <v>1447</v>
      </c>
      <c r="F49" s="654">
        <v>24028</v>
      </c>
      <c r="G49" s="655">
        <v>12973</v>
      </c>
      <c r="H49" s="655">
        <v>11055</v>
      </c>
      <c r="I49" s="675">
        <v>1918</v>
      </c>
      <c r="J49" s="658">
        <v>102.35108481262327</v>
      </c>
      <c r="K49" s="659">
        <v>98.459209120056997</v>
      </c>
    </row>
    <row r="50" spans="1:13" x14ac:dyDescent="0.2">
      <c r="A50" s="157" t="s">
        <v>41</v>
      </c>
      <c r="B50" s="676">
        <v>65119</v>
      </c>
      <c r="C50" s="661">
        <v>34505</v>
      </c>
      <c r="D50" s="661">
        <v>30614</v>
      </c>
      <c r="E50" s="662">
        <v>3891</v>
      </c>
      <c r="F50" s="676">
        <v>68684</v>
      </c>
      <c r="G50" s="661">
        <v>37079</v>
      </c>
      <c r="H50" s="661">
        <v>31605</v>
      </c>
      <c r="I50" s="662">
        <v>5474</v>
      </c>
      <c r="J50" s="663">
        <v>107.4597884364585</v>
      </c>
      <c r="K50" s="664">
        <v>103.23708107401843</v>
      </c>
    </row>
    <row r="51" spans="1:13" x14ac:dyDescent="0.2">
      <c r="A51" s="156" t="s">
        <v>35</v>
      </c>
      <c r="B51" s="674">
        <v>21968</v>
      </c>
      <c r="C51" s="655">
        <v>11790</v>
      </c>
      <c r="D51" s="655">
        <v>10178</v>
      </c>
      <c r="E51" s="656">
        <v>1612</v>
      </c>
      <c r="F51" s="674">
        <v>23269</v>
      </c>
      <c r="G51" s="655">
        <v>12622</v>
      </c>
      <c r="H51" s="655">
        <v>10647</v>
      </c>
      <c r="I51" s="675">
        <v>1975</v>
      </c>
      <c r="J51" s="665">
        <v>107.0568278201866</v>
      </c>
      <c r="K51" s="666">
        <v>104.60797799174691</v>
      </c>
    </row>
    <row r="52" spans="1:13" x14ac:dyDescent="0.2">
      <c r="A52" s="156" t="s">
        <v>39</v>
      </c>
      <c r="B52" s="674">
        <v>20899</v>
      </c>
      <c r="C52" s="655">
        <v>10927</v>
      </c>
      <c r="D52" s="655">
        <v>9972</v>
      </c>
      <c r="E52" s="656">
        <v>955</v>
      </c>
      <c r="F52" s="674">
        <v>22758</v>
      </c>
      <c r="G52" s="655">
        <v>12147</v>
      </c>
      <c r="H52" s="655">
        <v>10611</v>
      </c>
      <c r="I52" s="675">
        <v>1536</v>
      </c>
      <c r="J52" s="665">
        <v>111.16500411823922</v>
      </c>
      <c r="K52" s="666">
        <v>106.40794223826715</v>
      </c>
    </row>
    <row r="53" spans="1:13" x14ac:dyDescent="0.2">
      <c r="A53" s="156" t="s">
        <v>40</v>
      </c>
      <c r="B53" s="674">
        <v>23585</v>
      </c>
      <c r="C53" s="655">
        <v>12478</v>
      </c>
      <c r="D53" s="655">
        <v>11107</v>
      </c>
      <c r="E53" s="656">
        <v>1371</v>
      </c>
      <c r="F53" s="674">
        <v>24065</v>
      </c>
      <c r="G53" s="655">
        <v>12900</v>
      </c>
      <c r="H53" s="655">
        <v>11165</v>
      </c>
      <c r="I53" s="675">
        <v>1735</v>
      </c>
      <c r="J53" s="665">
        <v>103.38195223593524</v>
      </c>
      <c r="K53" s="666">
        <v>100.52219321148826</v>
      </c>
      <c r="M53" s="47" t="s">
        <v>46</v>
      </c>
    </row>
    <row r="54" spans="1:13" x14ac:dyDescent="0.2">
      <c r="A54" s="157" t="s">
        <v>42</v>
      </c>
      <c r="B54" s="676">
        <v>66452</v>
      </c>
      <c r="C54" s="661">
        <v>35195</v>
      </c>
      <c r="D54" s="661">
        <v>31257</v>
      </c>
      <c r="E54" s="662">
        <v>3938</v>
      </c>
      <c r="F54" s="676">
        <v>70092</v>
      </c>
      <c r="G54" s="661">
        <v>37669</v>
      </c>
      <c r="H54" s="661">
        <v>32423</v>
      </c>
      <c r="I54" s="662">
        <v>5246</v>
      </c>
      <c r="J54" s="663">
        <v>107.02940758630488</v>
      </c>
      <c r="K54" s="664">
        <v>103.73036439837477</v>
      </c>
    </row>
    <row r="55" spans="1:13" x14ac:dyDescent="0.2">
      <c r="A55" s="156" t="s">
        <v>37</v>
      </c>
      <c r="B55" s="674">
        <v>22614</v>
      </c>
      <c r="C55" s="655">
        <v>11950</v>
      </c>
      <c r="D55" s="655">
        <v>10664</v>
      </c>
      <c r="E55" s="656">
        <v>1286</v>
      </c>
      <c r="F55" s="674">
        <v>19635</v>
      </c>
      <c r="G55" s="655">
        <v>10297</v>
      </c>
      <c r="H55" s="655">
        <v>9338</v>
      </c>
      <c r="I55" s="675">
        <v>959</v>
      </c>
      <c r="J55" s="665">
        <v>86.1673640167364</v>
      </c>
      <c r="K55" s="666">
        <v>87.565641410352583</v>
      </c>
      <c r="M55" s="47" t="s">
        <v>46</v>
      </c>
    </row>
    <row r="56" spans="1:13" x14ac:dyDescent="0.2">
      <c r="A56" s="156" t="s">
        <v>33</v>
      </c>
      <c r="B56" s="674">
        <v>19262</v>
      </c>
      <c r="C56" s="655">
        <v>9935</v>
      </c>
      <c r="D56" s="655">
        <v>9327</v>
      </c>
      <c r="E56" s="656">
        <v>608</v>
      </c>
      <c r="F56" s="674">
        <v>21766</v>
      </c>
      <c r="G56" s="655">
        <v>11503</v>
      </c>
      <c r="H56" s="655">
        <v>10263</v>
      </c>
      <c r="I56" s="675">
        <v>1240</v>
      </c>
      <c r="J56" s="665">
        <v>115.7825868142929</v>
      </c>
      <c r="K56" s="666">
        <v>110.03538115149564</v>
      </c>
    </row>
    <row r="57" spans="1:13" x14ac:dyDescent="0.2">
      <c r="A57" s="156" t="s">
        <v>36</v>
      </c>
      <c r="B57" s="674">
        <v>24651</v>
      </c>
      <c r="C57" s="655">
        <v>13110</v>
      </c>
      <c r="D57" s="655">
        <v>11541</v>
      </c>
      <c r="E57" s="656">
        <v>1569</v>
      </c>
      <c r="F57" s="674">
        <v>24167</v>
      </c>
      <c r="G57" s="655">
        <v>12968</v>
      </c>
      <c r="H57" s="655">
        <v>11199</v>
      </c>
      <c r="I57" s="675">
        <v>1769</v>
      </c>
      <c r="J57" s="665">
        <v>98.916857360793287</v>
      </c>
      <c r="K57" s="666">
        <v>97.036651936573961</v>
      </c>
    </row>
    <row r="58" spans="1:13" x14ac:dyDescent="0.2">
      <c r="A58" s="157" t="s">
        <v>43</v>
      </c>
      <c r="B58" s="676">
        <v>66527</v>
      </c>
      <c r="C58" s="661">
        <v>34995</v>
      </c>
      <c r="D58" s="661">
        <v>31532</v>
      </c>
      <c r="E58" s="662">
        <v>3463</v>
      </c>
      <c r="F58" s="676">
        <v>65568</v>
      </c>
      <c r="G58" s="661">
        <v>34768</v>
      </c>
      <c r="H58" s="661">
        <v>30800</v>
      </c>
      <c r="I58" s="662">
        <v>3968</v>
      </c>
      <c r="J58" s="663">
        <v>99.351335905129304</v>
      </c>
      <c r="K58" s="664">
        <v>97.678548775846764</v>
      </c>
    </row>
    <row r="59" spans="1:13" x14ac:dyDescent="0.2">
      <c r="A59" s="156" t="s">
        <v>31</v>
      </c>
      <c r="B59" s="674">
        <v>25226</v>
      </c>
      <c r="C59" s="655">
        <v>13463</v>
      </c>
      <c r="D59" s="655">
        <v>11763</v>
      </c>
      <c r="E59" s="656">
        <v>1700</v>
      </c>
      <c r="F59" s="674">
        <v>23510</v>
      </c>
      <c r="G59" s="655">
        <v>12632</v>
      </c>
      <c r="H59" s="655">
        <v>10878</v>
      </c>
      <c r="I59" s="675">
        <v>1754</v>
      </c>
      <c r="J59" s="658">
        <v>93.827527297036312</v>
      </c>
      <c r="K59" s="659">
        <v>92.476409079316497</v>
      </c>
    </row>
    <row r="60" spans="1:13" x14ac:dyDescent="0.2">
      <c r="A60" s="156" t="s">
        <v>38</v>
      </c>
      <c r="B60" s="674">
        <v>24576</v>
      </c>
      <c r="C60" s="655">
        <v>12972</v>
      </c>
      <c r="D60" s="655">
        <v>11604</v>
      </c>
      <c r="E60" s="656">
        <v>1368</v>
      </c>
      <c r="F60" s="674"/>
      <c r="G60" s="655"/>
      <c r="H60" s="655"/>
      <c r="I60" s="675"/>
      <c r="J60" s="658"/>
      <c r="K60" s="659"/>
    </row>
    <row r="61" spans="1:13" x14ac:dyDescent="0.2">
      <c r="A61" s="156" t="s">
        <v>32</v>
      </c>
      <c r="B61" s="674">
        <v>21954</v>
      </c>
      <c r="C61" s="655">
        <v>11238</v>
      </c>
      <c r="D61" s="655">
        <v>10716</v>
      </c>
      <c r="E61" s="656">
        <v>522</v>
      </c>
      <c r="F61" s="674"/>
      <c r="G61" s="655"/>
      <c r="H61" s="655"/>
      <c r="I61" s="675"/>
      <c r="J61" s="658"/>
      <c r="K61" s="659"/>
    </row>
    <row r="62" spans="1:13" ht="13.5" thickBot="1" x14ac:dyDescent="0.25">
      <c r="A62" s="158" t="s">
        <v>44</v>
      </c>
      <c r="B62" s="716">
        <v>71756</v>
      </c>
      <c r="C62" s="705">
        <v>37673</v>
      </c>
      <c r="D62" s="705">
        <v>34083</v>
      </c>
      <c r="E62" s="706">
        <v>3590</v>
      </c>
      <c r="F62" s="716"/>
      <c r="G62" s="705"/>
      <c r="H62" s="705"/>
      <c r="I62" s="706"/>
      <c r="J62" s="707"/>
      <c r="K62" s="708"/>
    </row>
    <row r="64" spans="1:13" x14ac:dyDescent="0.2">
      <c r="A64" s="59" t="s">
        <v>179</v>
      </c>
      <c r="K64" s="54" t="s">
        <v>70</v>
      </c>
    </row>
    <row r="67" ht="10.5" customHeight="1" x14ac:dyDescent="0.2"/>
  </sheetData>
  <mergeCells count="3">
    <mergeCell ref="A5:K5"/>
    <mergeCell ref="A2:K2"/>
    <mergeCell ref="A3:K3"/>
  </mergeCells>
  <phoneticPr fontId="0" type="noConversion"/>
  <hyperlinks>
    <hyperlink ref="A1" location="contents!A1" display="contents"/>
  </hyperlinks>
  <printOptions horizontalCentered="1"/>
  <pageMargins left="0.78740157480314965" right="0.78740157480314965" top="0.86614173228346458" bottom="0.6692913385826772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zoomScale="90" zoomScaleNormal="90" workbookViewId="0">
      <selection activeCell="Z14" sqref="Z14"/>
    </sheetView>
  </sheetViews>
  <sheetFormatPr defaultColWidth="8.85546875" defaultRowHeight="12.75" x14ac:dyDescent="0.2"/>
  <cols>
    <col min="1" max="1" width="20.28515625" style="3" customWidth="1"/>
    <col min="2" max="2" width="10.42578125" style="3" bestFit="1" customWidth="1"/>
    <col min="3" max="3" width="6.7109375" style="3" customWidth="1"/>
    <col min="4" max="4" width="10.42578125" style="3" bestFit="1" customWidth="1"/>
    <col min="5" max="5" width="5.42578125" style="3" customWidth="1"/>
    <col min="6" max="6" width="6.7109375" style="3" customWidth="1"/>
    <col min="7" max="7" width="10.140625" style="3" customWidth="1"/>
    <col min="8" max="8" width="6.140625" style="3" customWidth="1"/>
    <col min="9" max="9" width="9.85546875" style="3" customWidth="1"/>
    <col min="10" max="10" width="5.42578125" style="3" customWidth="1"/>
    <col min="11" max="11" width="6.7109375" style="3" customWidth="1"/>
    <col min="12" max="12" width="9.28515625" style="3" customWidth="1"/>
    <col min="13" max="13" width="6" style="3" customWidth="1"/>
    <col min="14" max="14" width="9.28515625" style="3" customWidth="1"/>
    <col min="15" max="15" width="6.28515625" style="3" customWidth="1"/>
    <col min="16" max="16" width="6.7109375" style="3" customWidth="1"/>
    <col min="17" max="18" width="9.28515625" style="3" customWidth="1"/>
    <col min="19" max="16384" width="8.85546875" style="3"/>
  </cols>
  <sheetData>
    <row r="1" spans="1:19" ht="14.25" x14ac:dyDescent="0.2">
      <c r="A1" s="293" t="s">
        <v>134</v>
      </c>
    </row>
    <row r="2" spans="1:19" ht="21" customHeight="1" x14ac:dyDescent="0.25">
      <c r="A2" s="733" t="s">
        <v>69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</row>
    <row r="3" spans="1:19" ht="21" customHeight="1" x14ac:dyDescent="0.2">
      <c r="A3" s="719" t="s">
        <v>203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</row>
    <row r="4" spans="1:19" ht="18" customHeight="1" x14ac:dyDescent="0.25">
      <c r="A4" s="732" t="s">
        <v>207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46"/>
    </row>
    <row r="5" spans="1:19" ht="16.5" customHeight="1" thickBot="1" x14ac:dyDescent="0.25"/>
    <row r="6" spans="1:19" ht="19.5" customHeight="1" thickBot="1" x14ac:dyDescent="0.25">
      <c r="A6" s="747" t="s">
        <v>56</v>
      </c>
      <c r="B6" s="744" t="s">
        <v>68</v>
      </c>
      <c r="C6" s="745"/>
      <c r="D6" s="745"/>
      <c r="E6" s="745"/>
      <c r="F6" s="746"/>
      <c r="G6" s="744" t="s">
        <v>52</v>
      </c>
      <c r="H6" s="745"/>
      <c r="I6" s="745"/>
      <c r="J6" s="745"/>
      <c r="K6" s="746"/>
      <c r="L6" s="744" t="s">
        <v>53</v>
      </c>
      <c r="M6" s="745"/>
      <c r="N6" s="745"/>
      <c r="O6" s="745"/>
      <c r="P6" s="746"/>
      <c r="Q6" s="72" t="s">
        <v>54</v>
      </c>
      <c r="R6" s="64"/>
    </row>
    <row r="7" spans="1:19" ht="13.5" thickBot="1" x14ac:dyDescent="0.25">
      <c r="A7" s="748"/>
      <c r="B7" s="727" t="s">
        <v>199</v>
      </c>
      <c r="C7" s="728"/>
      <c r="D7" s="717" t="s">
        <v>200</v>
      </c>
      <c r="E7" s="718"/>
      <c r="F7" s="376" t="s">
        <v>0</v>
      </c>
      <c r="G7" s="727" t="s">
        <v>199</v>
      </c>
      <c r="H7" s="728"/>
      <c r="I7" s="717" t="s">
        <v>200</v>
      </c>
      <c r="J7" s="718"/>
      <c r="K7" s="376" t="s">
        <v>0</v>
      </c>
      <c r="L7" s="742" t="s">
        <v>199</v>
      </c>
      <c r="M7" s="743"/>
      <c r="N7" s="374" t="s">
        <v>200</v>
      </c>
      <c r="O7" s="375"/>
      <c r="P7" s="376" t="s">
        <v>0</v>
      </c>
      <c r="Q7" s="590" t="s">
        <v>201</v>
      </c>
      <c r="R7" s="377" t="s">
        <v>202</v>
      </c>
    </row>
    <row r="8" spans="1:19" ht="13.5" thickBot="1" x14ac:dyDescent="0.25">
      <c r="A8" s="748"/>
      <c r="B8" s="240" t="s">
        <v>116</v>
      </c>
      <c r="C8" s="242" t="s">
        <v>1</v>
      </c>
      <c r="D8" s="240" t="s">
        <v>116</v>
      </c>
      <c r="E8" s="242" t="s">
        <v>1</v>
      </c>
      <c r="F8" s="274" t="s">
        <v>183</v>
      </c>
      <c r="G8" s="240" t="s">
        <v>116</v>
      </c>
      <c r="H8" s="242" t="s">
        <v>1</v>
      </c>
      <c r="I8" s="267" t="s">
        <v>116</v>
      </c>
      <c r="J8" s="242" t="s">
        <v>1</v>
      </c>
      <c r="K8" s="274" t="s">
        <v>183</v>
      </c>
      <c r="L8" s="240" t="s">
        <v>116</v>
      </c>
      <c r="M8" s="242" t="s">
        <v>1</v>
      </c>
      <c r="N8" s="267" t="s">
        <v>116</v>
      </c>
      <c r="O8" s="242" t="s">
        <v>1</v>
      </c>
      <c r="P8" s="274" t="s">
        <v>183</v>
      </c>
      <c r="Q8" s="270" t="s">
        <v>116</v>
      </c>
      <c r="R8" s="270" t="s">
        <v>116</v>
      </c>
    </row>
    <row r="9" spans="1:19" ht="19.5" customHeight="1" thickTop="1" x14ac:dyDescent="0.2">
      <c r="A9" s="528" t="s">
        <v>55</v>
      </c>
      <c r="B9" s="40">
        <v>1790915.2779999999</v>
      </c>
      <c r="C9" s="41">
        <v>29.347853544382456</v>
      </c>
      <c r="D9" s="265">
        <v>1831852</v>
      </c>
      <c r="E9" s="41">
        <v>29.738904763365852</v>
      </c>
      <c r="F9" s="275">
        <v>102.28579891538566</v>
      </c>
      <c r="G9" s="265">
        <v>1039638.459</v>
      </c>
      <c r="H9" s="273">
        <v>32.199348017551586</v>
      </c>
      <c r="I9" s="265">
        <v>1070361</v>
      </c>
      <c r="J9" s="41">
        <v>32.413935956523041</v>
      </c>
      <c r="K9" s="275">
        <v>102.95511778484523</v>
      </c>
      <c r="L9" s="265">
        <v>751276.81900000002</v>
      </c>
      <c r="M9" s="273">
        <v>26.143952788838021</v>
      </c>
      <c r="N9" s="265">
        <v>761491</v>
      </c>
      <c r="O9" s="41">
        <v>26.647734828283674</v>
      </c>
      <c r="P9" s="275">
        <v>101.35957622299536</v>
      </c>
      <c r="Q9" s="271">
        <v>288361.64</v>
      </c>
      <c r="R9" s="271">
        <v>308870</v>
      </c>
    </row>
    <row r="10" spans="1:19" ht="13.5" customHeight="1" x14ac:dyDescent="0.2">
      <c r="A10" s="65" t="s">
        <v>57</v>
      </c>
      <c r="B10" s="27">
        <v>431219.54099999997</v>
      </c>
      <c r="C10" s="26">
        <v>7.0664246880939423</v>
      </c>
      <c r="D10" s="266">
        <v>421386</v>
      </c>
      <c r="E10" s="26">
        <v>6.8409228052351851</v>
      </c>
      <c r="F10" s="276">
        <v>97.719597544861742</v>
      </c>
      <c r="G10" s="266">
        <v>283137.26899999997</v>
      </c>
      <c r="H10" s="26">
        <v>8.7692364420986841</v>
      </c>
      <c r="I10" s="266">
        <v>276791</v>
      </c>
      <c r="J10" s="26">
        <v>8.3821119672166393</v>
      </c>
      <c r="K10" s="276">
        <v>97.758589315205995</v>
      </c>
      <c r="L10" s="266">
        <v>148082.272</v>
      </c>
      <c r="M10" s="26">
        <v>5.1531683530247063</v>
      </c>
      <c r="N10" s="266">
        <v>144595</v>
      </c>
      <c r="O10" s="26">
        <v>5.0599799833427817</v>
      </c>
      <c r="P10" s="276">
        <v>97.645044235950138</v>
      </c>
      <c r="Q10" s="271">
        <v>135054.99699999997</v>
      </c>
      <c r="R10" s="271">
        <v>132196</v>
      </c>
    </row>
    <row r="11" spans="1:19" x14ac:dyDescent="0.2">
      <c r="A11" s="66" t="s">
        <v>63</v>
      </c>
      <c r="B11" s="27">
        <v>415229.47699999996</v>
      </c>
      <c r="C11" s="26">
        <v>6.8043943943095462</v>
      </c>
      <c r="D11" s="266">
        <v>393045</v>
      </c>
      <c r="E11" s="26">
        <v>6.3808254284282411</v>
      </c>
      <c r="F11" s="276">
        <v>94.657297174497089</v>
      </c>
      <c r="G11" s="266">
        <v>37774.567000000003</v>
      </c>
      <c r="H11" s="26">
        <v>1.1699417413003952</v>
      </c>
      <c r="I11" s="266">
        <v>37887</v>
      </c>
      <c r="J11" s="26">
        <v>1.1473388806064388</v>
      </c>
      <c r="K11" s="276">
        <v>100.29764206165486</v>
      </c>
      <c r="L11" s="266">
        <v>377454.91</v>
      </c>
      <c r="M11" s="26">
        <v>13.135189449995666</v>
      </c>
      <c r="N11" s="266">
        <v>355158</v>
      </c>
      <c r="O11" s="26">
        <v>12.428454448107166</v>
      </c>
      <c r="P11" s="276">
        <v>94.09282820032729</v>
      </c>
      <c r="Q11" s="271">
        <v>-339680.34299999999</v>
      </c>
      <c r="R11" s="271">
        <v>-317271</v>
      </c>
    </row>
    <row r="12" spans="1:19" x14ac:dyDescent="0.2">
      <c r="A12" s="66" t="s">
        <v>61</v>
      </c>
      <c r="B12" s="27">
        <v>416356.15700000001</v>
      </c>
      <c r="C12" s="26">
        <v>6.8228573780350033</v>
      </c>
      <c r="D12" s="266">
        <v>427484</v>
      </c>
      <c r="E12" s="26">
        <v>6.9399197991227943</v>
      </c>
      <c r="F12" s="276">
        <v>102.67267405871459</v>
      </c>
      <c r="G12" s="266">
        <v>190464.89600000001</v>
      </c>
      <c r="H12" s="26">
        <v>5.899017507807268</v>
      </c>
      <c r="I12" s="266">
        <v>188866</v>
      </c>
      <c r="J12" s="26">
        <v>5.7194632730122654</v>
      </c>
      <c r="K12" s="276">
        <v>99.160529822776368</v>
      </c>
      <c r="L12" s="266">
        <v>225891.261</v>
      </c>
      <c r="M12" s="26">
        <v>7.8608714040398038</v>
      </c>
      <c r="N12" s="266">
        <v>238618</v>
      </c>
      <c r="O12" s="26">
        <v>8.3502355106697177</v>
      </c>
      <c r="P12" s="276">
        <v>105.63401122454223</v>
      </c>
      <c r="Q12" s="271">
        <v>-35426.364999999991</v>
      </c>
      <c r="R12" s="271">
        <v>-49752</v>
      </c>
    </row>
    <row r="13" spans="1:19" x14ac:dyDescent="0.2">
      <c r="A13" s="65" t="s">
        <v>60</v>
      </c>
      <c r="B13" s="27">
        <v>254720.02299999999</v>
      </c>
      <c r="C13" s="26">
        <v>4.1741147789938786</v>
      </c>
      <c r="D13" s="266">
        <v>264352</v>
      </c>
      <c r="E13" s="26">
        <v>4.2915797520789285</v>
      </c>
      <c r="F13" s="276">
        <v>103.78139766421111</v>
      </c>
      <c r="G13" s="266">
        <v>166384.845</v>
      </c>
      <c r="H13" s="26">
        <v>5.1532179120755073</v>
      </c>
      <c r="I13" s="266">
        <v>172878</v>
      </c>
      <c r="J13" s="26">
        <v>5.2352957743151993</v>
      </c>
      <c r="K13" s="276">
        <v>103.90249184052792</v>
      </c>
      <c r="L13" s="266">
        <v>88335.178</v>
      </c>
      <c r="M13" s="26">
        <v>3.0740076957247409</v>
      </c>
      <c r="N13" s="266">
        <v>91474</v>
      </c>
      <c r="O13" s="26">
        <v>3.2010554237442346</v>
      </c>
      <c r="P13" s="276">
        <v>103.5533091924035</v>
      </c>
      <c r="Q13" s="271">
        <v>78049.667000000001</v>
      </c>
      <c r="R13" s="271">
        <v>81404</v>
      </c>
    </row>
    <row r="14" spans="1:19" x14ac:dyDescent="0.2">
      <c r="A14" s="66" t="s">
        <v>59</v>
      </c>
      <c r="B14" s="27">
        <v>239894.432</v>
      </c>
      <c r="C14" s="26">
        <v>3.9311667854613144</v>
      </c>
      <c r="D14" s="266">
        <v>266359</v>
      </c>
      <c r="E14" s="26">
        <v>4.3241620686962507</v>
      </c>
      <c r="F14" s="276">
        <v>111.03175583499996</v>
      </c>
      <c r="G14" s="266">
        <v>123313.798</v>
      </c>
      <c r="H14" s="26">
        <v>3.8192352954961781</v>
      </c>
      <c r="I14" s="266">
        <v>142697</v>
      </c>
      <c r="J14" s="26">
        <v>4.321319086913638</v>
      </c>
      <c r="K14" s="276">
        <v>115.71859947092054</v>
      </c>
      <c r="L14" s="266">
        <v>116580.63400000001</v>
      </c>
      <c r="M14" s="26">
        <v>4.0569314988924274</v>
      </c>
      <c r="N14" s="266">
        <v>123662</v>
      </c>
      <c r="O14" s="26">
        <v>4.3274473162981781</v>
      </c>
      <c r="P14" s="276">
        <v>106.07422155552868</v>
      </c>
      <c r="Q14" s="271">
        <v>6733.1639999999898</v>
      </c>
      <c r="R14" s="271">
        <v>19035</v>
      </c>
    </row>
    <row r="15" spans="1:19" x14ac:dyDescent="0.2">
      <c r="A15" s="66" t="s">
        <v>129</v>
      </c>
      <c r="B15" s="27">
        <v>233817.821</v>
      </c>
      <c r="C15" s="26">
        <v>3.8315889372711203</v>
      </c>
      <c r="D15" s="266">
        <v>250291</v>
      </c>
      <c r="E15" s="26">
        <v>4.0633087237001693</v>
      </c>
      <c r="F15" s="276">
        <v>107.04530515661592</v>
      </c>
      <c r="G15" s="266">
        <v>172822.53</v>
      </c>
      <c r="H15" s="26">
        <v>5.3526038216173273</v>
      </c>
      <c r="I15" s="266">
        <v>174602</v>
      </c>
      <c r="J15" s="26">
        <v>5.2875039784529108</v>
      </c>
      <c r="K15" s="276">
        <v>101.02965163164779</v>
      </c>
      <c r="L15" s="266">
        <v>60995.290999999997</v>
      </c>
      <c r="M15" s="26">
        <v>2.1225971145602944</v>
      </c>
      <c r="N15" s="266">
        <v>75689</v>
      </c>
      <c r="O15" s="26">
        <v>2.648672671663832</v>
      </c>
      <c r="P15" s="276">
        <v>124.08990720283637</v>
      </c>
      <c r="Q15" s="271">
        <v>111827.239</v>
      </c>
      <c r="R15" s="271">
        <v>98913</v>
      </c>
    </row>
    <row r="16" spans="1:19" x14ac:dyDescent="0.2">
      <c r="A16" s="65" t="s">
        <v>58</v>
      </c>
      <c r="B16" s="27">
        <v>217450.57699999999</v>
      </c>
      <c r="C16" s="26">
        <v>3.5633777685252737</v>
      </c>
      <c r="D16" s="266">
        <v>222368</v>
      </c>
      <c r="E16" s="26">
        <v>3.60999730022957</v>
      </c>
      <c r="F16" s="276">
        <v>102.26139800033734</v>
      </c>
      <c r="G16" s="266">
        <v>130799.14599999999</v>
      </c>
      <c r="H16" s="26">
        <v>4.0510690865588108</v>
      </c>
      <c r="I16" s="266">
        <v>139509</v>
      </c>
      <c r="J16" s="26">
        <v>4.2247763057123464</v>
      </c>
      <c r="K16" s="276">
        <v>106.65895326258476</v>
      </c>
      <c r="L16" s="266">
        <v>86651.430999999997</v>
      </c>
      <c r="M16" s="26">
        <v>3.0154143770397037</v>
      </c>
      <c r="N16" s="266">
        <v>82859</v>
      </c>
      <c r="O16" s="26">
        <v>2.8995807700114078</v>
      </c>
      <c r="P16" s="276">
        <v>95.623348678454022</v>
      </c>
      <c r="Q16" s="271">
        <v>44147.714999999997</v>
      </c>
      <c r="R16" s="271">
        <v>56650</v>
      </c>
    </row>
    <row r="17" spans="1:18" ht="12" customHeight="1" x14ac:dyDescent="0.2">
      <c r="A17" s="65" t="s">
        <v>62</v>
      </c>
      <c r="B17" s="27">
        <v>172687.71399999998</v>
      </c>
      <c r="C17" s="26">
        <v>2.8298456111480017</v>
      </c>
      <c r="D17" s="266">
        <v>177877</v>
      </c>
      <c r="E17" s="26">
        <v>2.887715362700277</v>
      </c>
      <c r="F17" s="276">
        <v>103.00501169411508</v>
      </c>
      <c r="G17" s="266">
        <v>88366.601999999999</v>
      </c>
      <c r="H17" s="26">
        <v>2.7368619795609828</v>
      </c>
      <c r="I17" s="266">
        <v>93093</v>
      </c>
      <c r="J17" s="26">
        <v>2.8191521738932934</v>
      </c>
      <c r="K17" s="276">
        <v>105.34862481189444</v>
      </c>
      <c r="L17" s="266">
        <v>84321.111999999994</v>
      </c>
      <c r="M17" s="26">
        <v>2.9343207662984252</v>
      </c>
      <c r="N17" s="266">
        <v>84784</v>
      </c>
      <c r="O17" s="26">
        <v>2.9669445202651157</v>
      </c>
      <c r="P17" s="276">
        <v>100.54895860481537</v>
      </c>
      <c r="Q17" s="271">
        <v>4045.4900000000052</v>
      </c>
      <c r="R17" s="271">
        <v>8309</v>
      </c>
    </row>
    <row r="18" spans="1:18" x14ac:dyDescent="0.2">
      <c r="A18" s="65" t="s">
        <v>128</v>
      </c>
      <c r="B18" s="27">
        <v>164526.47700000001</v>
      </c>
      <c r="C18" s="26">
        <v>2.696106851331026</v>
      </c>
      <c r="D18" s="266">
        <v>162789</v>
      </c>
      <c r="E18" s="26">
        <v>2.6427716690669136</v>
      </c>
      <c r="F18" s="276">
        <v>98.943952954149736</v>
      </c>
      <c r="G18" s="266">
        <v>95947.531000000003</v>
      </c>
      <c r="H18" s="26">
        <v>2.9716560746179734</v>
      </c>
      <c r="I18" s="266">
        <v>95002</v>
      </c>
      <c r="J18" s="26">
        <v>2.876962766526062</v>
      </c>
      <c r="K18" s="276">
        <v>99.014533266103527</v>
      </c>
      <c r="L18" s="266">
        <v>68578.945999999996</v>
      </c>
      <c r="M18" s="26">
        <v>2.3865034580978759</v>
      </c>
      <c r="N18" s="266">
        <v>67787</v>
      </c>
      <c r="O18" s="26">
        <v>2.3721488511418594</v>
      </c>
      <c r="P18" s="276">
        <v>98.845205349175245</v>
      </c>
      <c r="Q18" s="271">
        <v>27368.585000000006</v>
      </c>
      <c r="R18" s="271">
        <v>27215</v>
      </c>
    </row>
    <row r="19" spans="1:18" x14ac:dyDescent="0.2">
      <c r="A19" s="66" t="s">
        <v>117</v>
      </c>
      <c r="B19" s="27">
        <v>151877.81400000001</v>
      </c>
      <c r="C19" s="26">
        <v>2.4888323287356311</v>
      </c>
      <c r="D19" s="266">
        <v>117861</v>
      </c>
      <c r="E19" s="26">
        <v>1.9133953257768983</v>
      </c>
      <c r="F19" s="276">
        <v>77.602512767269602</v>
      </c>
      <c r="G19" s="266">
        <v>65313.58</v>
      </c>
      <c r="H19" s="26">
        <v>2.0228711957376682</v>
      </c>
      <c r="I19" s="266">
        <v>60803</v>
      </c>
      <c r="J19" s="26">
        <v>1.841308257648093</v>
      </c>
      <c r="K19" s="276">
        <v>93.093963001262523</v>
      </c>
      <c r="L19" s="266">
        <v>86564.233999999997</v>
      </c>
      <c r="M19" s="26">
        <v>3.012379977210407</v>
      </c>
      <c r="N19" s="266">
        <v>57058</v>
      </c>
      <c r="O19" s="26">
        <v>1.9966965516758701</v>
      </c>
      <c r="P19" s="276">
        <v>65.914058686177484</v>
      </c>
      <c r="Q19" s="271">
        <v>-21250.653999999995</v>
      </c>
      <c r="R19" s="271">
        <v>3745</v>
      </c>
    </row>
    <row r="20" spans="1:18" x14ac:dyDescent="0.2">
      <c r="A20" s="66" t="s">
        <v>102</v>
      </c>
      <c r="B20" s="27">
        <v>145194.26800000001</v>
      </c>
      <c r="C20" s="26">
        <v>2.3793085943777497</v>
      </c>
      <c r="D20" s="266">
        <v>139561</v>
      </c>
      <c r="E20" s="26">
        <v>2.2656804630942355</v>
      </c>
      <c r="F20" s="276">
        <v>96.120185681159256</v>
      </c>
      <c r="G20" s="266">
        <v>77316.176000000007</v>
      </c>
      <c r="H20" s="26">
        <v>2.3946117391664035</v>
      </c>
      <c r="I20" s="266">
        <v>72752</v>
      </c>
      <c r="J20" s="26">
        <v>2.2031619880666096</v>
      </c>
      <c r="K20" s="276">
        <v>94.096738566066691</v>
      </c>
      <c r="L20" s="266">
        <v>67878.092000000004</v>
      </c>
      <c r="M20" s="26">
        <v>2.362114187160091</v>
      </c>
      <c r="N20" s="266">
        <v>66809</v>
      </c>
      <c r="O20" s="26">
        <v>2.3379245665973785</v>
      </c>
      <c r="P20" s="276">
        <v>98.42498224611262</v>
      </c>
      <c r="Q20" s="271">
        <v>9438.0840000000026</v>
      </c>
      <c r="R20" s="271">
        <v>5943</v>
      </c>
    </row>
    <row r="21" spans="1:18" x14ac:dyDescent="0.2">
      <c r="A21" s="65" t="s">
        <v>65</v>
      </c>
      <c r="B21" s="27">
        <v>134607.74799999999</v>
      </c>
      <c r="C21" s="26">
        <v>2.2058265529203558</v>
      </c>
      <c r="D21" s="266">
        <v>146978</v>
      </c>
      <c r="E21" s="26">
        <v>2.3860905489690141</v>
      </c>
      <c r="F21" s="276">
        <v>109.18985138953519</v>
      </c>
      <c r="G21" s="266">
        <v>85042.612999999998</v>
      </c>
      <c r="H21" s="26">
        <v>2.6339124612058589</v>
      </c>
      <c r="I21" s="266">
        <v>93767</v>
      </c>
      <c r="J21" s="26">
        <v>2.8395630379239303</v>
      </c>
      <c r="K21" s="276">
        <v>110.25884164683417</v>
      </c>
      <c r="L21" s="266">
        <v>49565.135000000002</v>
      </c>
      <c r="M21" s="26">
        <v>1.7248349964227809</v>
      </c>
      <c r="N21" s="266">
        <v>53211</v>
      </c>
      <c r="O21" s="26">
        <v>1.8620740336363826</v>
      </c>
      <c r="P21" s="276">
        <v>107.35570477110574</v>
      </c>
      <c r="Q21" s="271">
        <v>35477.477999999996</v>
      </c>
      <c r="R21" s="271">
        <v>40556</v>
      </c>
    </row>
    <row r="22" spans="1:18" x14ac:dyDescent="0.2">
      <c r="A22" s="65" t="s">
        <v>64</v>
      </c>
      <c r="B22" s="27">
        <v>124282.704</v>
      </c>
      <c r="C22" s="26">
        <v>2.0366293369081618</v>
      </c>
      <c r="D22" s="266">
        <v>126603</v>
      </c>
      <c r="E22" s="26">
        <v>2.055315909667597</v>
      </c>
      <c r="F22" s="276">
        <v>101.86695004640389</v>
      </c>
      <c r="G22" s="266">
        <v>75030.456000000006</v>
      </c>
      <c r="H22" s="26">
        <v>2.3238191543850837</v>
      </c>
      <c r="I22" s="266">
        <v>77062</v>
      </c>
      <c r="J22" s="26">
        <v>2.3336824984108899</v>
      </c>
      <c r="K22" s="276">
        <v>102.70762582064008</v>
      </c>
      <c r="L22" s="266">
        <v>49252.248</v>
      </c>
      <c r="M22" s="26">
        <v>1.7139467289435186</v>
      </c>
      <c r="N22" s="266">
        <v>49541</v>
      </c>
      <c r="O22" s="26">
        <v>1.7336454812046389</v>
      </c>
      <c r="P22" s="276">
        <v>100.58627171697827</v>
      </c>
      <c r="Q22" s="271">
        <v>25778.208000000006</v>
      </c>
      <c r="R22" s="271">
        <v>27521</v>
      </c>
    </row>
    <row r="23" spans="1:18" x14ac:dyDescent="0.2">
      <c r="A23" s="184" t="s">
        <v>67</v>
      </c>
      <c r="B23" s="27">
        <v>80659.769</v>
      </c>
      <c r="C23" s="26">
        <v>1.3217772591561534</v>
      </c>
      <c r="D23" s="266">
        <v>75201</v>
      </c>
      <c r="E23" s="26">
        <v>1.2208384613548886</v>
      </c>
      <c r="F23" s="276">
        <v>93.232352301926383</v>
      </c>
      <c r="G23" s="266">
        <v>51420.800000000003</v>
      </c>
      <c r="H23" s="26">
        <v>1.5925884813202322</v>
      </c>
      <c r="I23" s="266">
        <v>47146</v>
      </c>
      <c r="J23" s="26">
        <v>1.4277308539887341</v>
      </c>
      <c r="K23" s="276">
        <v>91.686632646711047</v>
      </c>
      <c r="L23" s="266">
        <v>29238.969000000001</v>
      </c>
      <c r="M23" s="26">
        <v>1.0174974201224469</v>
      </c>
      <c r="N23" s="266">
        <v>28055</v>
      </c>
      <c r="O23" s="26">
        <v>0.98176104590533375</v>
      </c>
      <c r="P23" s="276">
        <v>95.950715635698373</v>
      </c>
      <c r="Q23" s="271">
        <v>22181.831000000002</v>
      </c>
      <c r="R23" s="271">
        <v>19091</v>
      </c>
    </row>
    <row r="24" spans="1:18" x14ac:dyDescent="0.2">
      <c r="A24" s="65" t="s">
        <v>132</v>
      </c>
      <c r="B24" s="27">
        <v>79719.792000000001</v>
      </c>
      <c r="C24" s="26">
        <v>1.3063737905108386</v>
      </c>
      <c r="D24" s="266">
        <v>77579</v>
      </c>
      <c r="E24" s="26">
        <v>1.2594437174166688</v>
      </c>
      <c r="F24" s="276">
        <v>97.314604132434269</v>
      </c>
      <c r="G24" s="266">
        <v>10423.217000000001</v>
      </c>
      <c r="H24" s="26">
        <v>0.32282452494907171</v>
      </c>
      <c r="I24" s="266">
        <v>8587</v>
      </c>
      <c r="J24" s="26">
        <v>0.26004167571376702</v>
      </c>
      <c r="K24" s="276">
        <v>82.383394685153348</v>
      </c>
      <c r="L24" s="266">
        <v>69296.574999999997</v>
      </c>
      <c r="M24" s="26">
        <v>2.4114764883064668</v>
      </c>
      <c r="N24" s="266">
        <v>68992</v>
      </c>
      <c r="O24" s="26">
        <v>2.4143168090928815</v>
      </c>
      <c r="P24" s="276">
        <v>99.560476112996938</v>
      </c>
      <c r="Q24" s="271">
        <v>-58873.357999999993</v>
      </c>
      <c r="R24" s="271">
        <v>-60405</v>
      </c>
    </row>
    <row r="25" spans="1:18" x14ac:dyDescent="0.2">
      <c r="A25" s="66" t="s">
        <v>130</v>
      </c>
      <c r="B25" s="27">
        <v>75980.250999999989</v>
      </c>
      <c r="C25" s="26">
        <v>1.2450936713788079</v>
      </c>
      <c r="D25" s="266">
        <v>80429</v>
      </c>
      <c r="E25" s="26">
        <v>1.305711581073554</v>
      </c>
      <c r="F25" s="276">
        <v>105.85513859384331</v>
      </c>
      <c r="G25" s="266">
        <v>40984.983</v>
      </c>
      <c r="H25" s="26">
        <v>1.2693737132231613</v>
      </c>
      <c r="I25" s="266">
        <v>42790</v>
      </c>
      <c r="J25" s="26">
        <v>1.2958173173159531</v>
      </c>
      <c r="K25" s="276">
        <v>104.40409356763671</v>
      </c>
      <c r="L25" s="266">
        <v>34995.267999999996</v>
      </c>
      <c r="M25" s="26">
        <v>1.2178129436264875</v>
      </c>
      <c r="N25" s="266">
        <v>37639</v>
      </c>
      <c r="O25" s="26">
        <v>1.3171450367788577</v>
      </c>
      <c r="P25" s="276">
        <v>107.55454137399379</v>
      </c>
      <c r="Q25" s="272">
        <v>5989.7150000000038</v>
      </c>
      <c r="R25" s="272">
        <v>5151</v>
      </c>
    </row>
    <row r="26" spans="1:18" x14ac:dyDescent="0.2">
      <c r="A26" s="66" t="s">
        <v>66</v>
      </c>
      <c r="B26" s="27">
        <v>73814.27</v>
      </c>
      <c r="C26" s="26">
        <v>1.2095995896939933</v>
      </c>
      <c r="D26" s="266">
        <v>72138</v>
      </c>
      <c r="E26" s="26">
        <v>1.1711126836773309</v>
      </c>
      <c r="F26" s="276">
        <v>97.729070544218615</v>
      </c>
      <c r="G26" s="266">
        <v>49155.209000000003</v>
      </c>
      <c r="H26" s="26">
        <v>1.5224193254536804</v>
      </c>
      <c r="I26" s="266">
        <v>49322</v>
      </c>
      <c r="J26" s="26">
        <v>1.4936270559630158</v>
      </c>
      <c r="K26" s="276">
        <v>100.33931500525203</v>
      </c>
      <c r="L26" s="266">
        <v>24659.061000000002</v>
      </c>
      <c r="M26" s="26">
        <v>0.85811955100544235</v>
      </c>
      <c r="N26" s="266">
        <v>22816</v>
      </c>
      <c r="O26" s="26">
        <v>0.79842666274732121</v>
      </c>
      <c r="P26" s="276">
        <v>92.525826510587734</v>
      </c>
      <c r="Q26" s="272">
        <v>24496.148000000001</v>
      </c>
      <c r="R26" s="272">
        <v>26506</v>
      </c>
    </row>
    <row r="27" spans="1:18" x14ac:dyDescent="0.2">
      <c r="A27" s="65" t="s">
        <v>175</v>
      </c>
      <c r="B27" s="40">
        <v>64810.396999999997</v>
      </c>
      <c r="C27" s="41">
        <v>1.062052494986468</v>
      </c>
      <c r="D27" s="265">
        <v>72555</v>
      </c>
      <c r="E27" s="41">
        <v>1.1778824026755488</v>
      </c>
      <c r="F27" s="275">
        <v>111.94963055078956</v>
      </c>
      <c r="G27" s="269">
        <v>39419.495000000003</v>
      </c>
      <c r="H27" s="41">
        <v>1.220887922328328</v>
      </c>
      <c r="I27" s="268">
        <v>44289</v>
      </c>
      <c r="J27" s="41">
        <v>1.3412118057164351</v>
      </c>
      <c r="K27" s="275">
        <v>112.35303750086092</v>
      </c>
      <c r="L27" s="266">
        <v>25390.901999999998</v>
      </c>
      <c r="M27" s="41">
        <v>0.883587149724119</v>
      </c>
      <c r="N27" s="265">
        <v>28266</v>
      </c>
      <c r="O27" s="41">
        <v>0.98914481281625977</v>
      </c>
      <c r="P27" s="275">
        <v>111.32333935990144</v>
      </c>
      <c r="Q27" s="271">
        <v>14028.593000000004</v>
      </c>
      <c r="R27" s="271">
        <v>16023</v>
      </c>
    </row>
    <row r="28" spans="1:18" x14ac:dyDescent="0.2">
      <c r="A28" s="65" t="s">
        <v>127</v>
      </c>
      <c r="B28" s="27">
        <v>64529.867999999995</v>
      </c>
      <c r="C28" s="26">
        <v>1.0574554467016681</v>
      </c>
      <c r="D28" s="266">
        <v>66854</v>
      </c>
      <c r="E28" s="26">
        <v>1.0853304410236531</v>
      </c>
      <c r="F28" s="276">
        <v>103.60163761686294</v>
      </c>
      <c r="G28" s="268">
        <v>17761.563999999998</v>
      </c>
      <c r="H28" s="26">
        <v>0.55010544831336938</v>
      </c>
      <c r="I28" s="266">
        <v>18612</v>
      </c>
      <c r="J28" s="26">
        <v>0.56363056578369997</v>
      </c>
      <c r="K28" s="276">
        <v>104.78806933893885</v>
      </c>
      <c r="L28" s="265">
        <v>46768.303999999996</v>
      </c>
      <c r="M28" s="26">
        <v>1.6275070664599121</v>
      </c>
      <c r="N28" s="266">
        <v>48242</v>
      </c>
      <c r="O28" s="26">
        <v>1.6881880725918772</v>
      </c>
      <c r="P28" s="276">
        <v>103.15105717752778</v>
      </c>
      <c r="Q28" s="272">
        <v>-29006.739999999998</v>
      </c>
      <c r="R28" s="272">
        <v>-29630</v>
      </c>
    </row>
    <row r="29" spans="1:18" x14ac:dyDescent="0.2">
      <c r="A29" s="65" t="s">
        <v>180</v>
      </c>
      <c r="B29" s="40">
        <v>47933.597999999998</v>
      </c>
      <c r="C29" s="41">
        <v>0.78549121292342006</v>
      </c>
      <c r="D29" s="265">
        <v>49762</v>
      </c>
      <c r="E29" s="41">
        <v>0.80785313378734291</v>
      </c>
      <c r="F29" s="275">
        <v>103.81444764484402</v>
      </c>
      <c r="G29" s="266">
        <v>31116.123</v>
      </c>
      <c r="H29" s="41">
        <v>0.96371855500388059</v>
      </c>
      <c r="I29" s="268">
        <v>33464</v>
      </c>
      <c r="J29" s="41">
        <v>1.0133963708030163</v>
      </c>
      <c r="K29" s="275">
        <v>107.54553194175251</v>
      </c>
      <c r="L29" s="266">
        <v>16817.474999999999</v>
      </c>
      <c r="M29" s="41">
        <v>0.58523737363905504</v>
      </c>
      <c r="N29" s="265">
        <v>16298</v>
      </c>
      <c r="O29" s="41">
        <v>0.57033475409606593</v>
      </c>
      <c r="P29" s="275">
        <v>96.911099912442282</v>
      </c>
      <c r="Q29" s="271">
        <v>14298.648000000001</v>
      </c>
      <c r="R29" s="271">
        <v>17166</v>
      </c>
    </row>
    <row r="30" spans="1:18" x14ac:dyDescent="0.2">
      <c r="A30" s="184" t="s">
        <v>182</v>
      </c>
      <c r="B30" s="27">
        <v>33390.786999999997</v>
      </c>
      <c r="C30" s="26">
        <v>0.54717715496962194</v>
      </c>
      <c r="D30" s="266">
        <v>36464</v>
      </c>
      <c r="E30" s="26">
        <v>0.59196890539812841</v>
      </c>
      <c r="F30" s="276">
        <v>109.20377528088811</v>
      </c>
      <c r="G30" s="268">
        <v>12132.477999999999</v>
      </c>
      <c r="H30" s="26">
        <v>0.3757632069643243</v>
      </c>
      <c r="I30" s="269">
        <v>13673</v>
      </c>
      <c r="J30" s="26">
        <v>0.41406193455622881</v>
      </c>
      <c r="K30" s="276">
        <v>112.69750499444548</v>
      </c>
      <c r="L30" s="265">
        <v>21258.309000000001</v>
      </c>
      <c r="M30" s="26">
        <v>0.73977555650699567</v>
      </c>
      <c r="N30" s="266">
        <v>22791</v>
      </c>
      <c r="O30" s="26">
        <v>0.79755180884792254</v>
      </c>
      <c r="P30" s="276">
        <v>107.20984439543145</v>
      </c>
      <c r="Q30" s="271">
        <v>-9125.8310000000019</v>
      </c>
      <c r="R30" s="271">
        <v>-9118</v>
      </c>
    </row>
    <row r="31" spans="1:18" x14ac:dyDescent="0.2">
      <c r="A31" s="67" t="s">
        <v>181</v>
      </c>
      <c r="B31" s="27">
        <v>29704.544999999998</v>
      </c>
      <c r="C31" s="26">
        <v>0.48677045026722821</v>
      </c>
      <c r="D31" s="266">
        <v>33180</v>
      </c>
      <c r="E31" s="26">
        <v>0.53865533899489648</v>
      </c>
      <c r="F31" s="276">
        <v>111.70007822035315</v>
      </c>
      <c r="G31" s="217">
        <v>12167.155000000001</v>
      </c>
      <c r="H31" s="26">
        <v>0.37683721185663915</v>
      </c>
      <c r="I31" s="269">
        <v>17308</v>
      </c>
      <c r="J31" s="26">
        <v>0.5241412976888179</v>
      </c>
      <c r="K31" s="276">
        <v>142.25182468703653</v>
      </c>
      <c r="L31" s="217">
        <v>17537.39</v>
      </c>
      <c r="M31" s="26">
        <v>0.61028995518553331</v>
      </c>
      <c r="N31" s="266">
        <v>15872</v>
      </c>
      <c r="O31" s="26">
        <v>0.55542724365031049</v>
      </c>
      <c r="P31" s="276">
        <v>90.503775077135202</v>
      </c>
      <c r="Q31" s="271">
        <v>-5370.2349999999988</v>
      </c>
      <c r="R31" s="271">
        <v>1436</v>
      </c>
    </row>
    <row r="32" spans="1:18" x14ac:dyDescent="0.2">
      <c r="A32" s="534" t="s">
        <v>186</v>
      </c>
      <c r="B32" s="27">
        <v>28059.124000000003</v>
      </c>
      <c r="C32" s="26">
        <v>0.4598068216020138</v>
      </c>
      <c r="D32" s="266">
        <v>28055</v>
      </c>
      <c r="E32" s="26">
        <v>0.45545435610312895</v>
      </c>
      <c r="F32" s="276">
        <v>99.985302463469623</v>
      </c>
      <c r="G32" s="27">
        <v>3360.241</v>
      </c>
      <c r="H32" s="26">
        <v>0.10407230364093865</v>
      </c>
      <c r="I32" s="266">
        <v>3016</v>
      </c>
      <c r="J32" s="26">
        <v>9.1334074059941928E-2</v>
      </c>
      <c r="K32" s="276">
        <v>89.755466944186452</v>
      </c>
      <c r="L32" s="27">
        <v>24698.883000000002</v>
      </c>
      <c r="M32" s="26">
        <v>0.85950533113551864</v>
      </c>
      <c r="N32" s="266">
        <v>25039</v>
      </c>
      <c r="O32" s="26">
        <v>0.87621867148186261</v>
      </c>
      <c r="P32" s="276">
        <v>101.37705417690346</v>
      </c>
      <c r="Q32" s="271">
        <v>-21338.642</v>
      </c>
      <c r="R32" s="271">
        <v>-22023</v>
      </c>
    </row>
    <row r="33" spans="1:18" ht="13.5" thickBot="1" x14ac:dyDescent="0.25">
      <c r="A33" s="535" t="s">
        <v>187</v>
      </c>
      <c r="B33" s="543">
        <v>26088.904999999999</v>
      </c>
      <c r="C33" s="539">
        <v>0.42752070546204096</v>
      </c>
      <c r="D33" s="541">
        <v>25592</v>
      </c>
      <c r="E33" s="539">
        <v>0.41546918130070493</v>
      </c>
      <c r="F33" s="540">
        <v>98.09533976224759</v>
      </c>
      <c r="G33" s="541">
        <v>17107.357</v>
      </c>
      <c r="H33" s="539">
        <v>0.52984355949407713</v>
      </c>
      <c r="I33" s="538">
        <v>17350</v>
      </c>
      <c r="J33" s="539">
        <v>0.52541319129310093</v>
      </c>
      <c r="K33" s="540">
        <v>101.418354687986</v>
      </c>
      <c r="L33" s="541">
        <v>8981.5480000000007</v>
      </c>
      <c r="M33" s="539">
        <v>0.31255212585320374</v>
      </c>
      <c r="N33" s="541">
        <v>8242</v>
      </c>
      <c r="O33" s="539">
        <v>0.28842183355379652</v>
      </c>
      <c r="P33" s="540">
        <v>91.765918302724643</v>
      </c>
      <c r="Q33" s="542">
        <v>8125.8089999999993</v>
      </c>
      <c r="R33" s="542">
        <v>9108</v>
      </c>
    </row>
    <row r="35" spans="1:18" x14ac:dyDescent="0.2">
      <c r="A35" s="3" t="s">
        <v>131</v>
      </c>
      <c r="F35" s="59"/>
    </row>
    <row r="36" spans="1:18" x14ac:dyDescent="0.2">
      <c r="A36" s="59" t="s">
        <v>178</v>
      </c>
      <c r="K36" s="3" t="s">
        <v>46</v>
      </c>
      <c r="N36" s="740" t="s">
        <v>70</v>
      </c>
      <c r="O36" s="741"/>
      <c r="P36" s="741"/>
      <c r="Q36" s="741"/>
      <c r="R36" s="741"/>
    </row>
    <row r="37" spans="1:18" hidden="1" x14ac:dyDescent="0.2">
      <c r="B37" s="68" t="s">
        <v>110</v>
      </c>
      <c r="D37" s="68" t="s">
        <v>111</v>
      </c>
      <c r="G37" s="3" t="s">
        <v>112</v>
      </c>
      <c r="I37" s="3" t="s">
        <v>113</v>
      </c>
      <c r="L37" s="3" t="s">
        <v>114</v>
      </c>
      <c r="N37" s="3" t="s">
        <v>115</v>
      </c>
    </row>
    <row r="38" spans="1:18" ht="12" hidden="1" customHeight="1" x14ac:dyDescent="0.2">
      <c r="B38" s="69">
        <f>G38+L38</f>
        <v>463228</v>
      </c>
      <c r="D38" s="69">
        <f>I38+N38</f>
        <v>548023</v>
      </c>
      <c r="G38" s="69">
        <v>233908</v>
      </c>
      <c r="I38" s="69">
        <v>278342</v>
      </c>
      <c r="L38" s="69">
        <v>229320</v>
      </c>
      <c r="N38" s="69">
        <v>269681</v>
      </c>
    </row>
    <row r="39" spans="1:18" hidden="1" x14ac:dyDescent="0.2">
      <c r="A39" s="70"/>
      <c r="D39" s="36" t="str">
        <f>IF($D$37=[2]seskup.!D9,"OK","CHYBA")</f>
        <v>CHYBA</v>
      </c>
      <c r="I39" s="36" t="e">
        <f>IF($I$37=[2]zboží!D8,"OK","CHYBA")</f>
        <v>#REF!</v>
      </c>
      <c r="N39" s="36" t="e">
        <f>IF($N$37=[2]zboží!I8,"OK","CHYBA")</f>
        <v>#REF!</v>
      </c>
    </row>
    <row r="40" spans="1:18" x14ac:dyDescent="0.2">
      <c r="A40" s="70"/>
    </row>
    <row r="41" spans="1:18" x14ac:dyDescent="0.2">
      <c r="A41" s="185"/>
    </row>
    <row r="42" spans="1:18" x14ac:dyDescent="0.2">
      <c r="A42" s="185"/>
    </row>
    <row r="43" spans="1:18" x14ac:dyDescent="0.2">
      <c r="A43" s="186"/>
    </row>
    <row r="44" spans="1:18" x14ac:dyDescent="0.2">
      <c r="A44" s="186"/>
    </row>
    <row r="45" spans="1:18" x14ac:dyDescent="0.2">
      <c r="A45" s="186"/>
    </row>
    <row r="46" spans="1:18" x14ac:dyDescent="0.2">
      <c r="A46" s="186"/>
    </row>
    <row r="47" spans="1:18" x14ac:dyDescent="0.2">
      <c r="A47" s="186"/>
    </row>
    <row r="48" spans="1:18" x14ac:dyDescent="0.2">
      <c r="A48" s="186"/>
    </row>
    <row r="49" spans="1:8" x14ac:dyDescent="0.2">
      <c r="A49" s="186"/>
    </row>
    <row r="50" spans="1:8" x14ac:dyDescent="0.2">
      <c r="A50" s="186"/>
    </row>
    <row r="51" spans="1:8" x14ac:dyDescent="0.2">
      <c r="A51" s="186"/>
    </row>
    <row r="52" spans="1:8" x14ac:dyDescent="0.2">
      <c r="A52" s="186"/>
    </row>
    <row r="53" spans="1:8" x14ac:dyDescent="0.2">
      <c r="A53" s="186"/>
    </row>
    <row r="54" spans="1:8" x14ac:dyDescent="0.2">
      <c r="A54" s="186"/>
    </row>
    <row r="55" spans="1:8" x14ac:dyDescent="0.2">
      <c r="A55" s="185"/>
      <c r="G55" s="52"/>
      <c r="H55" s="52"/>
    </row>
    <row r="56" spans="1:8" x14ac:dyDescent="0.2">
      <c r="A56" s="186"/>
    </row>
    <row r="57" spans="1:8" x14ac:dyDescent="0.2">
      <c r="A57" s="186"/>
    </row>
    <row r="58" spans="1:8" x14ac:dyDescent="0.2">
      <c r="A58" s="185"/>
    </row>
    <row r="59" spans="1:8" x14ac:dyDescent="0.2">
      <c r="A59" s="185"/>
    </row>
    <row r="60" spans="1:8" x14ac:dyDescent="0.2">
      <c r="A60" s="186"/>
    </row>
    <row r="61" spans="1:8" x14ac:dyDescent="0.2">
      <c r="A61" s="186"/>
    </row>
    <row r="62" spans="1:8" x14ac:dyDescent="0.2">
      <c r="A62" s="186"/>
    </row>
    <row r="63" spans="1:8" x14ac:dyDescent="0.2">
      <c r="A63" s="186"/>
    </row>
    <row r="64" spans="1:8" x14ac:dyDescent="0.2">
      <c r="A64" s="185"/>
    </row>
    <row r="65" spans="1:1" x14ac:dyDescent="0.2">
      <c r="A65" s="185"/>
    </row>
  </sheetData>
  <mergeCells count="11">
    <mergeCell ref="N36:R36"/>
    <mergeCell ref="B7:C7"/>
    <mergeCell ref="G7:H7"/>
    <mergeCell ref="L7:M7"/>
    <mergeCell ref="A2:R2"/>
    <mergeCell ref="B6:F6"/>
    <mergeCell ref="G6:K6"/>
    <mergeCell ref="L6:P6"/>
    <mergeCell ref="A4:R4"/>
    <mergeCell ref="A3:R3"/>
    <mergeCell ref="A6:A8"/>
  </mergeCells>
  <phoneticPr fontId="0" type="noConversion"/>
  <hyperlinks>
    <hyperlink ref="A1" location="contents!A1" display="contents"/>
  </hyperlinks>
  <pageMargins left="0.78740157480314965" right="0" top="0.98425196850393704" bottom="0.59055118110236227" header="0.15748031496062992" footer="0"/>
  <pageSetup paperSize="9" scale="90" orientation="landscape" r:id="rId1"/>
  <headerFooter alignWithMargins="0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zoomScale="90" zoomScaleNormal="90" workbookViewId="0">
      <selection activeCell="W24" sqref="W24"/>
    </sheetView>
  </sheetViews>
  <sheetFormatPr defaultColWidth="8.85546875" defaultRowHeight="12.75" x14ac:dyDescent="0.2"/>
  <cols>
    <col min="1" max="1" width="38.5703125" style="47" customWidth="1"/>
    <col min="2" max="2" width="10.42578125" style="47" customWidth="1"/>
    <col min="3" max="3" width="6" style="47" customWidth="1"/>
    <col min="4" max="4" width="10.140625" style="47" customWidth="1"/>
    <col min="5" max="6" width="6.7109375" style="47" customWidth="1"/>
    <col min="7" max="7" width="10.42578125" style="47" customWidth="1"/>
    <col min="8" max="8" width="6.7109375" style="47" customWidth="1"/>
    <col min="9" max="9" width="10.42578125" style="47" customWidth="1"/>
    <col min="10" max="11" width="6.7109375" style="47" customWidth="1"/>
    <col min="12" max="12" width="10.42578125" style="47" customWidth="1"/>
    <col min="13" max="13" width="10.28515625" style="47" customWidth="1"/>
    <col min="14" max="15" width="8.85546875" style="47" customWidth="1"/>
    <col min="16" max="17" width="8.85546875" style="47" hidden="1" customWidth="1"/>
    <col min="18" max="16384" width="8.85546875" style="47"/>
  </cols>
  <sheetData>
    <row r="1" spans="1:17" ht="14.25" x14ac:dyDescent="0.2">
      <c r="A1" s="293" t="s">
        <v>134</v>
      </c>
    </row>
    <row r="2" spans="1:17" ht="15.75" x14ac:dyDescent="0.25">
      <c r="A2" s="749" t="s">
        <v>85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</row>
    <row r="3" spans="1:17" ht="18" x14ac:dyDescent="0.2">
      <c r="A3" s="750" t="s">
        <v>197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589"/>
      <c r="O3" s="589"/>
      <c r="P3" s="589"/>
      <c r="Q3" s="589"/>
    </row>
    <row r="4" spans="1:17" ht="33.75" customHeight="1" thickBot="1" x14ac:dyDescent="0.25">
      <c r="A4" s="751" t="s">
        <v>207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183"/>
      <c r="O4" s="183"/>
      <c r="P4" s="183"/>
      <c r="Q4" s="183"/>
    </row>
    <row r="5" spans="1:17" ht="18.75" customHeight="1" thickBot="1" x14ac:dyDescent="0.25">
      <c r="A5" s="163"/>
      <c r="B5" s="63" t="s">
        <v>52</v>
      </c>
      <c r="C5" s="71"/>
      <c r="D5" s="72"/>
      <c r="E5" s="71"/>
      <c r="F5" s="278"/>
      <c r="G5" s="74" t="s">
        <v>53</v>
      </c>
      <c r="H5" s="71"/>
      <c r="I5" s="72"/>
      <c r="J5" s="73"/>
      <c r="K5" s="278"/>
      <c r="L5" s="72" t="s">
        <v>54</v>
      </c>
      <c r="M5" s="64"/>
      <c r="P5" s="1" t="str">
        <f>IF($G$8='regions CZK'!L9,"OK","CHYBA")</f>
        <v>CHYBA</v>
      </c>
      <c r="Q5" s="47" t="s">
        <v>4</v>
      </c>
    </row>
    <row r="6" spans="1:17" ht="17.25" customHeight="1" thickBot="1" x14ac:dyDescent="0.25">
      <c r="A6" s="164"/>
      <c r="B6" s="752" t="s">
        <v>193</v>
      </c>
      <c r="C6" s="753"/>
      <c r="D6" s="752" t="s">
        <v>194</v>
      </c>
      <c r="E6" s="753"/>
      <c r="F6" s="536" t="s">
        <v>3</v>
      </c>
      <c r="G6" s="752" t="s">
        <v>193</v>
      </c>
      <c r="H6" s="753"/>
      <c r="I6" s="752" t="s">
        <v>194</v>
      </c>
      <c r="J6" s="753"/>
      <c r="K6" s="536" t="s">
        <v>3</v>
      </c>
      <c r="L6" s="533" t="s">
        <v>195</v>
      </c>
      <c r="M6" s="537" t="s">
        <v>196</v>
      </c>
      <c r="P6" s="1" t="str">
        <f>IF($I$8='regions CZK'!N9,"OK","CHYBA")</f>
        <v>OK</v>
      </c>
      <c r="Q6" s="47" t="s">
        <v>4</v>
      </c>
    </row>
    <row r="7" spans="1:17" ht="13.5" thickBot="1" x14ac:dyDescent="0.25">
      <c r="A7" s="164"/>
      <c r="B7" s="240" t="s">
        <v>116</v>
      </c>
      <c r="C7" s="242" t="s">
        <v>1</v>
      </c>
      <c r="D7" s="267" t="s">
        <v>116</v>
      </c>
      <c r="E7" s="242" t="s">
        <v>1</v>
      </c>
      <c r="F7" s="274" t="s">
        <v>183</v>
      </c>
      <c r="G7" s="240" t="s">
        <v>116</v>
      </c>
      <c r="H7" s="242" t="s">
        <v>1</v>
      </c>
      <c r="I7" s="267" t="s">
        <v>116</v>
      </c>
      <c r="J7" s="242" t="s">
        <v>1</v>
      </c>
      <c r="K7" s="274" t="s">
        <v>183</v>
      </c>
      <c r="L7" s="270" t="s">
        <v>116</v>
      </c>
      <c r="M7" s="270" t="s">
        <v>116</v>
      </c>
    </row>
    <row r="8" spans="1:17" ht="30.75" customHeight="1" thickTop="1" thickBot="1" x14ac:dyDescent="0.25">
      <c r="A8" s="239" t="s">
        <v>84</v>
      </c>
      <c r="B8" s="544">
        <v>3228756.173</v>
      </c>
      <c r="C8" s="545">
        <v>100</v>
      </c>
      <c r="D8" s="544">
        <v>3302163</v>
      </c>
      <c r="E8" s="546">
        <v>100</v>
      </c>
      <c r="F8" s="547">
        <v>102.2735326877221</v>
      </c>
      <c r="G8" s="548">
        <v>2873615.6</v>
      </c>
      <c r="H8" s="546">
        <v>100</v>
      </c>
      <c r="I8" s="548">
        <v>2857620</v>
      </c>
      <c r="J8" s="546">
        <v>100</v>
      </c>
      <c r="K8" s="547">
        <v>99.443363266819674</v>
      </c>
      <c r="L8" s="549">
        <v>355140.57299999986</v>
      </c>
      <c r="M8" s="549">
        <v>444543</v>
      </c>
    </row>
    <row r="9" spans="1:17" ht="14.25" customHeight="1" thickTop="1" x14ac:dyDescent="0.2">
      <c r="A9" s="165" t="s">
        <v>71</v>
      </c>
      <c r="B9" s="279"/>
      <c r="C9" s="550"/>
      <c r="D9" s="279"/>
      <c r="E9" s="290"/>
      <c r="F9" s="280"/>
      <c r="G9" s="277"/>
      <c r="H9" s="290"/>
      <c r="I9" s="277"/>
      <c r="J9" s="290"/>
      <c r="K9" s="280"/>
      <c r="L9" s="284"/>
      <c r="M9" s="284"/>
    </row>
    <row r="10" spans="1:17" ht="18.75" customHeight="1" x14ac:dyDescent="0.2">
      <c r="A10" s="166" t="s">
        <v>72</v>
      </c>
      <c r="B10" s="551">
        <v>116227</v>
      </c>
      <c r="C10" s="552">
        <v>4.058400576696183</v>
      </c>
      <c r="D10" s="218">
        <v>116774</v>
      </c>
      <c r="E10" s="291">
        <v>3.9506933014410723</v>
      </c>
      <c r="F10" s="281">
        <v>100.47063074844915</v>
      </c>
      <c r="G10" s="283">
        <v>141903.29500000001</v>
      </c>
      <c r="H10" s="291">
        <v>5.5543630391905667</v>
      </c>
      <c r="I10" s="283">
        <v>144045</v>
      </c>
      <c r="J10" s="291">
        <v>5.6345934189732594</v>
      </c>
      <c r="K10" s="281">
        <v>101.50927080304935</v>
      </c>
      <c r="L10" s="292">
        <v>-25676.295000000013</v>
      </c>
      <c r="M10" s="285">
        <v>-27271</v>
      </c>
    </row>
    <row r="11" spans="1:17" ht="18.75" customHeight="1" x14ac:dyDescent="0.2">
      <c r="A11" s="167" t="s">
        <v>73</v>
      </c>
      <c r="B11" s="696">
        <v>27946.172999999999</v>
      </c>
      <c r="C11" s="697">
        <v>0.97582114843927226</v>
      </c>
      <c r="D11" s="696">
        <v>30563</v>
      </c>
      <c r="E11" s="698">
        <v>1.0340061946318828</v>
      </c>
      <c r="F11" s="699">
        <v>109.36381163889597</v>
      </c>
      <c r="G11" s="700">
        <v>19218.056</v>
      </c>
      <c r="H11" s="698">
        <v>0.75223101712680096</v>
      </c>
      <c r="I11" s="700">
        <v>21346</v>
      </c>
      <c r="J11" s="698">
        <v>0.83498928197023992</v>
      </c>
      <c r="K11" s="699">
        <v>111.07262878201625</v>
      </c>
      <c r="L11" s="701">
        <v>8728.1169999999984</v>
      </c>
      <c r="M11" s="701">
        <v>9217</v>
      </c>
    </row>
    <row r="12" spans="1:17" ht="15.75" customHeight="1" x14ac:dyDescent="0.2">
      <c r="A12" s="168" t="s">
        <v>74</v>
      </c>
      <c r="B12" s="685">
        <v>73184</v>
      </c>
      <c r="C12" s="687">
        <v>2.555430216773499</v>
      </c>
      <c r="D12" s="685">
        <v>67368</v>
      </c>
      <c r="E12" s="677">
        <v>2.2791914838190195</v>
      </c>
      <c r="F12" s="694">
        <v>92.052907739396588</v>
      </c>
      <c r="G12" s="685">
        <v>64551</v>
      </c>
      <c r="H12" s="677">
        <v>2.5266480848298145</v>
      </c>
      <c r="I12" s="685">
        <v>60349</v>
      </c>
      <c r="J12" s="677">
        <v>2.3606656131182424</v>
      </c>
      <c r="K12" s="694">
        <v>93.49041842883922</v>
      </c>
      <c r="L12" s="702">
        <v>8633</v>
      </c>
      <c r="M12" s="692">
        <v>7019</v>
      </c>
    </row>
    <row r="13" spans="1:17" ht="10.5" customHeight="1" x14ac:dyDescent="0.2">
      <c r="A13" s="169" t="s">
        <v>75</v>
      </c>
      <c r="B13" s="689"/>
      <c r="C13" s="688"/>
      <c r="D13" s="689"/>
      <c r="E13" s="690"/>
      <c r="F13" s="695"/>
      <c r="G13" s="689"/>
      <c r="H13" s="690"/>
      <c r="I13" s="689"/>
      <c r="J13" s="690"/>
      <c r="K13" s="695"/>
      <c r="L13" s="703"/>
      <c r="M13" s="693"/>
    </row>
    <row r="14" spans="1:17" ht="16.5" customHeight="1" x14ac:dyDescent="0.2">
      <c r="A14" s="170" t="s">
        <v>107</v>
      </c>
      <c r="B14" s="685">
        <v>98011</v>
      </c>
      <c r="C14" s="687">
        <v>3.4223364529977514</v>
      </c>
      <c r="D14" s="685">
        <v>63020</v>
      </c>
      <c r="E14" s="677">
        <v>2.1320901215751484</v>
      </c>
      <c r="F14" s="694">
        <v>64.298905224923729</v>
      </c>
      <c r="G14" s="685">
        <v>195556</v>
      </c>
      <c r="H14" s="677">
        <v>7.6544312694920178</v>
      </c>
      <c r="I14" s="685">
        <v>133096</v>
      </c>
      <c r="J14" s="677">
        <v>5.2063025144341353</v>
      </c>
      <c r="K14" s="694">
        <v>68.060299862954849</v>
      </c>
      <c r="L14" s="702">
        <v>-97545</v>
      </c>
      <c r="M14" s="692">
        <v>-70076</v>
      </c>
    </row>
    <row r="15" spans="1:17" ht="12" customHeight="1" x14ac:dyDescent="0.2">
      <c r="A15" s="171"/>
      <c r="B15" s="689"/>
      <c r="C15" s="688"/>
      <c r="D15" s="689"/>
      <c r="E15" s="690"/>
      <c r="F15" s="695"/>
      <c r="G15" s="689"/>
      <c r="H15" s="690"/>
      <c r="I15" s="689"/>
      <c r="J15" s="690"/>
      <c r="K15" s="695"/>
      <c r="L15" s="703"/>
      <c r="M15" s="693"/>
    </row>
    <row r="16" spans="1:17" ht="16.5" customHeight="1" x14ac:dyDescent="0.2">
      <c r="A16" s="170" t="s">
        <v>76</v>
      </c>
      <c r="B16" s="685">
        <v>10025</v>
      </c>
      <c r="C16" s="687">
        <v>0.35005175889749579</v>
      </c>
      <c r="D16" s="685">
        <v>11146</v>
      </c>
      <c r="E16" s="677">
        <v>0.37709102658007937</v>
      </c>
      <c r="F16" s="694">
        <v>111.18204488778053</v>
      </c>
      <c r="G16" s="683">
        <v>7434</v>
      </c>
      <c r="H16" s="677">
        <v>0.29098080374626017</v>
      </c>
      <c r="I16" s="685">
        <v>9128</v>
      </c>
      <c r="J16" s="677">
        <v>0.35705903522085397</v>
      </c>
      <c r="K16" s="694">
        <v>122.78719397363464</v>
      </c>
      <c r="L16" s="702">
        <v>2591</v>
      </c>
      <c r="M16" s="692">
        <v>2018</v>
      </c>
    </row>
    <row r="17" spans="1:13" ht="10.5" customHeight="1" x14ac:dyDescent="0.2">
      <c r="A17" s="170" t="s">
        <v>77</v>
      </c>
      <c r="B17" s="686"/>
      <c r="C17" s="688"/>
      <c r="D17" s="689"/>
      <c r="E17" s="690"/>
      <c r="F17" s="695"/>
      <c r="G17" s="684"/>
      <c r="H17" s="690"/>
      <c r="I17" s="689"/>
      <c r="J17" s="690"/>
      <c r="K17" s="695"/>
      <c r="L17" s="703"/>
      <c r="M17" s="693"/>
    </row>
    <row r="18" spans="1:13" ht="18.75" customHeight="1" x14ac:dyDescent="0.2">
      <c r="A18" s="167" t="s">
        <v>78</v>
      </c>
      <c r="B18" s="219">
        <v>203251</v>
      </c>
      <c r="C18" s="553">
        <v>7.0970942690947547</v>
      </c>
      <c r="D18" s="219">
        <v>198588</v>
      </c>
      <c r="E18" s="288">
        <v>6.7186212799645446</v>
      </c>
      <c r="F18" s="281">
        <v>97.70579234542511</v>
      </c>
      <c r="G18" s="220">
        <v>327058</v>
      </c>
      <c r="H18" s="288">
        <v>12.801667973048744</v>
      </c>
      <c r="I18" s="220">
        <v>335185</v>
      </c>
      <c r="J18" s="288">
        <v>13.111397099090924</v>
      </c>
      <c r="K18" s="281">
        <v>102.48488035761241</v>
      </c>
      <c r="L18" s="286">
        <v>-123807</v>
      </c>
      <c r="M18" s="286">
        <v>-136597</v>
      </c>
    </row>
    <row r="19" spans="1:13" ht="15.75" customHeight="1" x14ac:dyDescent="0.2">
      <c r="A19" s="170" t="s">
        <v>79</v>
      </c>
      <c r="B19" s="685">
        <v>518358</v>
      </c>
      <c r="C19" s="687">
        <v>18.099963056218265</v>
      </c>
      <c r="D19" s="685">
        <v>520619</v>
      </c>
      <c r="E19" s="677">
        <v>17.613561202861508</v>
      </c>
      <c r="F19" s="679">
        <v>100.43618503042299</v>
      </c>
      <c r="G19" s="683">
        <v>497110</v>
      </c>
      <c r="H19" s="677">
        <v>19.457824502327604</v>
      </c>
      <c r="I19" s="683">
        <v>494695</v>
      </c>
      <c r="J19" s="677">
        <v>19.350933329160863</v>
      </c>
      <c r="K19" s="679">
        <v>99.514192029933014</v>
      </c>
      <c r="L19" s="681">
        <v>21248</v>
      </c>
      <c r="M19" s="681">
        <v>25924</v>
      </c>
    </row>
    <row r="20" spans="1:13" ht="20.25" customHeight="1" x14ac:dyDescent="0.2">
      <c r="A20" s="165" t="s">
        <v>80</v>
      </c>
      <c r="B20" s="686"/>
      <c r="C20" s="691"/>
      <c r="D20" s="686"/>
      <c r="E20" s="678"/>
      <c r="F20" s="680"/>
      <c r="G20" s="684"/>
      <c r="H20" s="678"/>
      <c r="I20" s="684"/>
      <c r="J20" s="678"/>
      <c r="K20" s="680"/>
      <c r="L20" s="682"/>
      <c r="M20" s="682"/>
    </row>
    <row r="21" spans="1:13" ht="18.75" customHeight="1" x14ac:dyDescent="0.2">
      <c r="A21" s="167" t="s">
        <v>81</v>
      </c>
      <c r="B21" s="219">
        <v>1783904</v>
      </c>
      <c r="C21" s="553">
        <v>62.290147920626261</v>
      </c>
      <c r="D21" s="219">
        <v>1858516</v>
      </c>
      <c r="E21" s="288">
        <v>62.87723904140524</v>
      </c>
      <c r="F21" s="281">
        <v>104.18251206342943</v>
      </c>
      <c r="G21" s="220">
        <v>1297674.838</v>
      </c>
      <c r="H21" s="288">
        <v>50.79344462772908</v>
      </c>
      <c r="I21" s="220">
        <v>1299915</v>
      </c>
      <c r="J21" s="288">
        <v>50.848641079000487</v>
      </c>
      <c r="K21" s="281">
        <v>100.17262891553422</v>
      </c>
      <c r="L21" s="286">
        <v>486229.16200000001</v>
      </c>
      <c r="M21" s="286">
        <v>558601</v>
      </c>
    </row>
    <row r="22" spans="1:13" ht="18.75" customHeight="1" x14ac:dyDescent="0.2">
      <c r="A22" s="167" t="s">
        <v>82</v>
      </c>
      <c r="B22" s="219">
        <v>390096</v>
      </c>
      <c r="C22" s="553">
        <v>13.621325779439154</v>
      </c>
      <c r="D22" s="219">
        <v>428520</v>
      </c>
      <c r="E22" s="288">
        <v>14.497671515350405</v>
      </c>
      <c r="F22" s="281">
        <v>109.84988310569706</v>
      </c>
      <c r="G22" s="220">
        <v>315376.43199999997</v>
      </c>
      <c r="H22" s="288">
        <v>12.344429333600722</v>
      </c>
      <c r="I22" s="220">
        <v>353008</v>
      </c>
      <c r="J22" s="288">
        <v>13.808577553159862</v>
      </c>
      <c r="K22" s="281">
        <v>111.93227019576403</v>
      </c>
      <c r="L22" s="286">
        <v>74719.568000000028</v>
      </c>
      <c r="M22" s="286">
        <v>75512</v>
      </c>
    </row>
    <row r="23" spans="1:13" ht="18.75" customHeight="1" thickBot="1" x14ac:dyDescent="0.25">
      <c r="A23" s="172" t="s">
        <v>83</v>
      </c>
      <c r="B23" s="221">
        <v>7754</v>
      </c>
      <c r="C23" s="554">
        <v>0.27075325072231243</v>
      </c>
      <c r="D23" s="221">
        <v>7049</v>
      </c>
      <c r="E23" s="289">
        <v>0.23848148630566837</v>
      </c>
      <c r="F23" s="282">
        <v>90.907918493680683</v>
      </c>
      <c r="G23" s="222">
        <v>7733.9790000000003</v>
      </c>
      <c r="H23" s="289">
        <v>0.30272254850372582</v>
      </c>
      <c r="I23" s="222">
        <v>6853</v>
      </c>
      <c r="J23" s="289">
        <v>0.26806809469418408</v>
      </c>
      <c r="K23" s="282">
        <v>88.608981224283127</v>
      </c>
      <c r="L23" s="287">
        <v>20.020999999999731</v>
      </c>
      <c r="M23" s="287">
        <v>196</v>
      </c>
    </row>
    <row r="24" spans="1:13" ht="18.75" customHeight="1" x14ac:dyDescent="0.2">
      <c r="A24" s="59" t="s">
        <v>178</v>
      </c>
      <c r="M24" s="54" t="s">
        <v>70</v>
      </c>
    </row>
    <row r="26" spans="1:13" x14ac:dyDescent="0.2">
      <c r="D26" s="47" t="s">
        <v>2</v>
      </c>
    </row>
  </sheetData>
  <mergeCells count="7">
    <mergeCell ref="A2:M2"/>
    <mergeCell ref="A3:M3"/>
    <mergeCell ref="A4:M4"/>
    <mergeCell ref="B6:C6"/>
    <mergeCell ref="D6:E6"/>
    <mergeCell ref="G6:H6"/>
    <mergeCell ref="I6:J6"/>
  </mergeCells>
  <phoneticPr fontId="0" type="noConversion"/>
  <hyperlinks>
    <hyperlink ref="A1" location="contents!A1" display="contents"/>
  </hyperlinks>
  <pageMargins left="0.79" right="0.78740157480314965" top="1.33" bottom="0.59055118110236227" header="0.23622047244094491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showGridLines="0" zoomScale="75" workbookViewId="0">
      <selection activeCell="A3" sqref="A3:P3"/>
    </sheetView>
  </sheetViews>
  <sheetFormatPr defaultColWidth="8.85546875" defaultRowHeight="12.75" x14ac:dyDescent="0.2"/>
  <cols>
    <col min="1" max="1" width="27.5703125" style="3" customWidth="1"/>
    <col min="2" max="2" width="5.85546875" style="3" customWidth="1"/>
    <col min="3" max="4" width="7.28515625" style="3" customWidth="1"/>
    <col min="5" max="5" width="8" style="3" bestFit="1" customWidth="1"/>
    <col min="6" max="12" width="7.28515625" style="3" customWidth="1"/>
    <col min="13" max="13" width="7.85546875" style="3" customWidth="1"/>
    <col min="14" max="14" width="7.28515625" style="3" customWidth="1"/>
    <col min="15" max="15" width="11" style="3" customWidth="1"/>
    <col min="16" max="16" width="0.7109375" style="3" hidden="1" customWidth="1"/>
    <col min="17" max="16384" width="8.85546875" style="3"/>
  </cols>
  <sheetData>
    <row r="1" spans="1:19" ht="14.25" x14ac:dyDescent="0.2">
      <c r="A1" s="293" t="s">
        <v>134</v>
      </c>
    </row>
    <row r="2" spans="1:19" ht="22.5" customHeight="1" x14ac:dyDescent="0.2">
      <c r="A2" s="754" t="s">
        <v>188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19" ht="22.5" customHeight="1" x14ac:dyDescent="0.2">
      <c r="A3" s="732" t="s">
        <v>208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183"/>
    </row>
    <row r="4" spans="1:19" ht="15.6" customHeight="1" thickBot="1" x14ac:dyDescent="0.3">
      <c r="A4" s="75"/>
      <c r="B4" s="42"/>
      <c r="C4" s="42"/>
      <c r="D4" s="42"/>
      <c r="E4" s="76"/>
      <c r="F4" s="76"/>
      <c r="G4" s="76"/>
      <c r="H4" s="76"/>
      <c r="I4" s="76"/>
      <c r="J4" s="42"/>
      <c r="K4" s="42"/>
      <c r="L4" s="42"/>
      <c r="M4" s="42"/>
      <c r="N4" s="529"/>
      <c r="O4" s="78" t="s">
        <v>118</v>
      </c>
    </row>
    <row r="5" spans="1:19" ht="12.75" customHeight="1" thickBot="1" x14ac:dyDescent="0.25">
      <c r="A5" s="79"/>
      <c r="B5" s="80" t="s">
        <v>108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  <c r="H5" s="80" t="s">
        <v>10</v>
      </c>
      <c r="I5" s="80" t="s">
        <v>11</v>
      </c>
      <c r="J5" s="80" t="s">
        <v>12</v>
      </c>
      <c r="K5" s="80" t="s">
        <v>13</v>
      </c>
      <c r="L5" s="80" t="s">
        <v>14</v>
      </c>
      <c r="M5" s="80" t="s">
        <v>15</v>
      </c>
      <c r="N5" s="81" t="s">
        <v>16</v>
      </c>
      <c r="O5" s="82" t="s">
        <v>17</v>
      </c>
      <c r="P5" s="82" t="s">
        <v>192</v>
      </c>
    </row>
    <row r="6" spans="1:19" ht="12.75" customHeight="1" x14ac:dyDescent="0.2">
      <c r="A6" s="83"/>
      <c r="B6" s="84">
        <v>2016</v>
      </c>
      <c r="C6" s="555">
        <v>318482</v>
      </c>
      <c r="D6" s="555">
        <v>333171</v>
      </c>
      <c r="E6" s="555">
        <v>350933</v>
      </c>
      <c r="F6" s="555">
        <v>341190</v>
      </c>
      <c r="G6" s="17">
        <v>328286</v>
      </c>
      <c r="H6" s="17">
        <v>349080</v>
      </c>
      <c r="I6" s="17">
        <v>278421</v>
      </c>
      <c r="J6" s="17">
        <v>310859</v>
      </c>
      <c r="K6" s="17">
        <v>350398</v>
      </c>
      <c r="L6" s="17">
        <v>341342</v>
      </c>
      <c r="M6" s="17"/>
      <c r="N6" s="195"/>
      <c r="O6" s="203"/>
      <c r="P6" s="203">
        <v>3302162</v>
      </c>
    </row>
    <row r="7" spans="1:19" ht="12.75" customHeight="1" x14ac:dyDescent="0.2">
      <c r="A7" s="85" t="s">
        <v>86</v>
      </c>
      <c r="B7" s="84">
        <v>2015</v>
      </c>
      <c r="C7" s="17">
        <v>299082</v>
      </c>
      <c r="D7" s="17">
        <v>306664</v>
      </c>
      <c r="E7" s="17">
        <v>347038</v>
      </c>
      <c r="F7" s="194">
        <v>323558</v>
      </c>
      <c r="G7" s="17">
        <v>299359</v>
      </c>
      <c r="H7" s="17">
        <v>340730</v>
      </c>
      <c r="I7" s="17">
        <v>323741</v>
      </c>
      <c r="J7" s="17">
        <v>268647</v>
      </c>
      <c r="K7" s="17">
        <v>355043</v>
      </c>
      <c r="L7" s="17">
        <v>364893</v>
      </c>
      <c r="M7" s="17">
        <v>350770</v>
      </c>
      <c r="N7" s="195">
        <v>303723</v>
      </c>
      <c r="O7" s="203">
        <v>3883248</v>
      </c>
      <c r="P7" s="203">
        <v>3228755</v>
      </c>
    </row>
    <row r="8" spans="1:19" ht="12.75" customHeight="1" x14ac:dyDescent="0.2">
      <c r="A8" s="86"/>
      <c r="B8" s="87" t="s">
        <v>0</v>
      </c>
      <c r="C8" s="14">
        <v>106.4865154038023</v>
      </c>
      <c r="D8" s="14">
        <v>108.64366211880103</v>
      </c>
      <c r="E8" s="14">
        <v>101.12235547692183</v>
      </c>
      <c r="F8" s="191">
        <v>105.4494093794621</v>
      </c>
      <c r="G8" s="14">
        <v>109.66297990038716</v>
      </c>
      <c r="H8" s="14">
        <v>102.4506207260881</v>
      </c>
      <c r="I8" s="14">
        <v>86.001155244470112</v>
      </c>
      <c r="J8" s="14">
        <v>115.71281272450464</v>
      </c>
      <c r="K8" s="14">
        <v>98.69170776497495</v>
      </c>
      <c r="L8" s="14">
        <v>93.545779173620758</v>
      </c>
      <c r="M8" s="14"/>
      <c r="N8" s="192"/>
      <c r="O8" s="12"/>
      <c r="P8" s="12">
        <v>102.27353887179424</v>
      </c>
    </row>
    <row r="9" spans="1:19" ht="12.75" customHeight="1" x14ac:dyDescent="0.2">
      <c r="A9" s="88"/>
      <c r="B9" s="84">
        <v>2016</v>
      </c>
      <c r="C9" s="17">
        <v>293801</v>
      </c>
      <c r="D9" s="17">
        <v>306182</v>
      </c>
      <c r="E9" s="17">
        <v>319969</v>
      </c>
      <c r="F9" s="17">
        <v>312455</v>
      </c>
      <c r="G9" s="17">
        <v>299250</v>
      </c>
      <c r="H9" s="17">
        <v>318367</v>
      </c>
      <c r="I9" s="17">
        <v>252681</v>
      </c>
      <c r="J9" s="17">
        <v>280884</v>
      </c>
      <c r="K9" s="17">
        <v>318175</v>
      </c>
      <c r="L9" s="17">
        <v>310280</v>
      </c>
      <c r="M9" s="17"/>
      <c r="N9" s="195"/>
      <c r="O9" s="591"/>
      <c r="P9" s="30">
        <v>3012044</v>
      </c>
    </row>
    <row r="10" spans="1:19" ht="12.75" customHeight="1" x14ac:dyDescent="0.2">
      <c r="A10" s="88" t="s">
        <v>126</v>
      </c>
      <c r="B10" s="84">
        <v>2015</v>
      </c>
      <c r="C10" s="17">
        <v>273096</v>
      </c>
      <c r="D10" s="17">
        <v>279020</v>
      </c>
      <c r="E10" s="17">
        <v>314773</v>
      </c>
      <c r="F10" s="194">
        <v>290751</v>
      </c>
      <c r="G10" s="17">
        <v>270262</v>
      </c>
      <c r="H10" s="17">
        <v>308069</v>
      </c>
      <c r="I10" s="17">
        <v>292593</v>
      </c>
      <c r="J10" s="17">
        <v>242627</v>
      </c>
      <c r="K10" s="17">
        <v>324578</v>
      </c>
      <c r="L10" s="17">
        <v>334158</v>
      </c>
      <c r="M10" s="17">
        <v>320637</v>
      </c>
      <c r="N10" s="195">
        <v>271646</v>
      </c>
      <c r="O10" s="591">
        <v>3522210</v>
      </c>
      <c r="P10" s="203">
        <v>2929927</v>
      </c>
    </row>
    <row r="11" spans="1:19" ht="12.75" customHeight="1" x14ac:dyDescent="0.2">
      <c r="A11" s="89" t="s">
        <v>101</v>
      </c>
      <c r="B11" s="87" t="s">
        <v>0</v>
      </c>
      <c r="C11" s="11">
        <v>107.58158303307262</v>
      </c>
      <c r="D11" s="11">
        <v>109.73478603684323</v>
      </c>
      <c r="E11" s="11">
        <v>101.65071337122306</v>
      </c>
      <c r="F11" s="193">
        <v>107.46480665586704</v>
      </c>
      <c r="G11" s="11">
        <v>110.7258882121793</v>
      </c>
      <c r="H11" s="14">
        <v>103.34275762897273</v>
      </c>
      <c r="I11" s="14">
        <v>86.359208866924362</v>
      </c>
      <c r="J11" s="11">
        <v>115.76782468562857</v>
      </c>
      <c r="K11" s="11">
        <v>98.027284658849339</v>
      </c>
      <c r="L11" s="11">
        <v>92.854278514954004</v>
      </c>
      <c r="M11" s="11"/>
      <c r="N11" s="192"/>
      <c r="O11" s="592"/>
      <c r="P11" s="12">
        <v>102.80269781465546</v>
      </c>
    </row>
    <row r="12" spans="1:19" ht="12.75" customHeight="1" x14ac:dyDescent="0.2">
      <c r="A12" s="90"/>
      <c r="B12" s="84">
        <v>2016</v>
      </c>
      <c r="C12" s="17">
        <v>271257</v>
      </c>
      <c r="D12" s="17">
        <v>281747</v>
      </c>
      <c r="E12" s="17">
        <v>294394</v>
      </c>
      <c r="F12" s="17">
        <v>287532</v>
      </c>
      <c r="G12" s="17">
        <v>274480</v>
      </c>
      <c r="H12" s="17">
        <v>293029</v>
      </c>
      <c r="I12" s="17">
        <v>232078</v>
      </c>
      <c r="J12" s="17">
        <v>257276</v>
      </c>
      <c r="K12" s="17">
        <v>291686</v>
      </c>
      <c r="L12" s="17">
        <v>284917</v>
      </c>
      <c r="M12" s="17"/>
      <c r="N12" s="195"/>
      <c r="O12" s="591"/>
      <c r="P12" s="30">
        <v>2768396</v>
      </c>
    </row>
    <row r="13" spans="1:19" ht="12.75" customHeight="1" x14ac:dyDescent="0.2">
      <c r="A13" s="530" t="s">
        <v>176</v>
      </c>
      <c r="B13" s="84">
        <v>2015</v>
      </c>
      <c r="C13" s="17">
        <v>250632</v>
      </c>
      <c r="D13" s="17">
        <v>255775</v>
      </c>
      <c r="E13" s="17">
        <v>289009</v>
      </c>
      <c r="F13" s="194">
        <v>266812</v>
      </c>
      <c r="G13" s="17">
        <v>247639</v>
      </c>
      <c r="H13" s="17">
        <v>282164</v>
      </c>
      <c r="I13" s="17">
        <v>266698</v>
      </c>
      <c r="J13" s="17">
        <v>222063</v>
      </c>
      <c r="K13" s="17">
        <v>298155</v>
      </c>
      <c r="L13" s="17">
        <v>307679</v>
      </c>
      <c r="M13" s="17">
        <v>295853</v>
      </c>
      <c r="N13" s="195">
        <v>248721</v>
      </c>
      <c r="O13" s="591">
        <v>3231200</v>
      </c>
      <c r="P13" s="203">
        <v>2686626</v>
      </c>
    </row>
    <row r="14" spans="1:19" ht="12.75" customHeight="1" x14ac:dyDescent="0.2">
      <c r="A14" s="86"/>
      <c r="B14" s="87" t="s">
        <v>0</v>
      </c>
      <c r="C14" s="11">
        <v>108.22919659101791</v>
      </c>
      <c r="D14" s="11">
        <v>110.15423712247092</v>
      </c>
      <c r="E14" s="11">
        <v>101.86326377379251</v>
      </c>
      <c r="F14" s="193">
        <v>107.76576765662713</v>
      </c>
      <c r="G14" s="11">
        <v>110.83876126135222</v>
      </c>
      <c r="H14" s="14">
        <v>103.85059752484371</v>
      </c>
      <c r="I14" s="14">
        <v>87.019025264531408</v>
      </c>
      <c r="J14" s="11">
        <v>115.85721169217744</v>
      </c>
      <c r="K14" s="11">
        <v>97.83032315406416</v>
      </c>
      <c r="L14" s="11">
        <v>92.602030037799139</v>
      </c>
      <c r="M14" s="11"/>
      <c r="N14" s="192"/>
      <c r="O14" s="592"/>
      <c r="P14" s="12">
        <v>103.04359445639251</v>
      </c>
    </row>
    <row r="15" spans="1:19" ht="12.75" customHeight="1" x14ac:dyDescent="0.2">
      <c r="A15" s="90"/>
      <c r="B15" s="84">
        <v>2016</v>
      </c>
      <c r="C15" s="17">
        <v>5875</v>
      </c>
      <c r="D15" s="17">
        <v>6260</v>
      </c>
      <c r="E15" s="17">
        <v>6524</v>
      </c>
      <c r="F15" s="17">
        <v>6506</v>
      </c>
      <c r="G15" s="17">
        <v>6191</v>
      </c>
      <c r="H15" s="17">
        <v>6505</v>
      </c>
      <c r="I15" s="17">
        <v>5047</v>
      </c>
      <c r="J15" s="17">
        <v>6814</v>
      </c>
      <c r="K15" s="17">
        <v>7288</v>
      </c>
      <c r="L15" s="17">
        <v>6519</v>
      </c>
      <c r="M15" s="17"/>
      <c r="N15" s="195"/>
      <c r="O15" s="591"/>
      <c r="P15" s="30">
        <v>63529</v>
      </c>
      <c r="R15" s="52"/>
      <c r="S15" s="52"/>
    </row>
    <row r="16" spans="1:19" ht="12.75" customHeight="1" x14ac:dyDescent="0.2">
      <c r="A16" s="90" t="s">
        <v>48</v>
      </c>
      <c r="B16" s="84">
        <v>2015</v>
      </c>
      <c r="C16" s="17">
        <v>6368</v>
      </c>
      <c r="D16" s="17">
        <v>6478</v>
      </c>
      <c r="E16" s="17">
        <v>7325</v>
      </c>
      <c r="F16" s="194">
        <v>6574</v>
      </c>
      <c r="G16" s="17">
        <v>5835</v>
      </c>
      <c r="H16" s="17">
        <v>7444</v>
      </c>
      <c r="I16" s="17">
        <v>7163</v>
      </c>
      <c r="J16" s="17">
        <v>5294</v>
      </c>
      <c r="K16" s="17">
        <v>7158</v>
      </c>
      <c r="L16" s="17">
        <v>7350</v>
      </c>
      <c r="M16" s="17">
        <v>6584</v>
      </c>
      <c r="N16" s="195">
        <v>5495</v>
      </c>
      <c r="O16" s="203">
        <v>79068</v>
      </c>
      <c r="P16" s="203">
        <v>66989</v>
      </c>
    </row>
    <row r="17" spans="1:17" ht="12.75" customHeight="1" x14ac:dyDescent="0.2">
      <c r="A17" s="86"/>
      <c r="B17" s="87" t="s">
        <v>0</v>
      </c>
      <c r="C17" s="11">
        <v>92.258165829145739</v>
      </c>
      <c r="D17" s="11">
        <v>96.634763815992585</v>
      </c>
      <c r="E17" s="11">
        <v>89.064846416382252</v>
      </c>
      <c r="F17" s="193">
        <v>98.965622147855186</v>
      </c>
      <c r="G17" s="11">
        <v>106.10111396743787</v>
      </c>
      <c r="H17" s="14">
        <v>87.385814078452441</v>
      </c>
      <c r="I17" s="14">
        <v>70.459304760575179</v>
      </c>
      <c r="J17" s="11">
        <v>128.7117491499811</v>
      </c>
      <c r="K17" s="11">
        <v>101.81614976250349</v>
      </c>
      <c r="L17" s="11">
        <v>88.693877551020407</v>
      </c>
      <c r="M17" s="11"/>
      <c r="N17" s="192"/>
      <c r="O17" s="594"/>
      <c r="P17" s="12">
        <v>94.834972905999493</v>
      </c>
    </row>
    <row r="18" spans="1:17" ht="12.75" customHeight="1" x14ac:dyDescent="0.2">
      <c r="A18" s="90"/>
      <c r="B18" s="84">
        <v>2016</v>
      </c>
      <c r="C18" s="17">
        <v>16669</v>
      </c>
      <c r="D18" s="17">
        <v>18175</v>
      </c>
      <c r="E18" s="17">
        <v>19051</v>
      </c>
      <c r="F18" s="17">
        <v>18417</v>
      </c>
      <c r="G18" s="17">
        <v>18579</v>
      </c>
      <c r="H18" s="17">
        <v>18833</v>
      </c>
      <c r="I18" s="17">
        <v>15556</v>
      </c>
      <c r="J18" s="17">
        <v>16794</v>
      </c>
      <c r="K18" s="17">
        <v>19201</v>
      </c>
      <c r="L18" s="17">
        <v>18844</v>
      </c>
      <c r="M18" s="17"/>
      <c r="N18" s="17"/>
      <c r="O18" s="593"/>
      <c r="P18" s="30">
        <v>180119</v>
      </c>
    </row>
    <row r="19" spans="1:17" ht="12.75" customHeight="1" x14ac:dyDescent="0.2">
      <c r="A19" s="90" t="s">
        <v>87</v>
      </c>
      <c r="B19" s="84">
        <v>2015</v>
      </c>
      <c r="C19" s="17">
        <v>16096</v>
      </c>
      <c r="D19" s="17">
        <v>16767</v>
      </c>
      <c r="E19" s="17">
        <v>18439</v>
      </c>
      <c r="F19" s="194">
        <v>17365</v>
      </c>
      <c r="G19" s="17">
        <v>16788</v>
      </c>
      <c r="H19" s="17">
        <v>18461</v>
      </c>
      <c r="I19" s="17">
        <v>18732</v>
      </c>
      <c r="J19" s="17">
        <v>15270</v>
      </c>
      <c r="K19" s="17">
        <v>19265</v>
      </c>
      <c r="L19" s="17">
        <v>19129</v>
      </c>
      <c r="M19" s="17">
        <v>18200</v>
      </c>
      <c r="N19" s="195">
        <v>17430</v>
      </c>
      <c r="O19" s="30">
        <v>211942</v>
      </c>
      <c r="P19" s="203">
        <v>176312</v>
      </c>
    </row>
    <row r="20" spans="1:17" ht="12.75" customHeight="1" x14ac:dyDescent="0.2">
      <c r="A20" s="91" t="s">
        <v>88</v>
      </c>
      <c r="B20" s="87" t="s">
        <v>0</v>
      </c>
      <c r="C20" s="11">
        <v>103.55989065606362</v>
      </c>
      <c r="D20" s="11">
        <v>108.39744736685155</v>
      </c>
      <c r="E20" s="11">
        <v>103.31905200932805</v>
      </c>
      <c r="F20" s="193">
        <v>106.0581629714944</v>
      </c>
      <c r="G20" s="11">
        <v>110.66833452466047</v>
      </c>
      <c r="H20" s="14">
        <v>102.01505877254753</v>
      </c>
      <c r="I20" s="14">
        <v>83.045056587657484</v>
      </c>
      <c r="J20" s="11">
        <v>109.98035363457761</v>
      </c>
      <c r="K20" s="11">
        <v>99.667791331430053</v>
      </c>
      <c r="L20" s="11">
        <v>98.510115531392131</v>
      </c>
      <c r="M20" s="11"/>
      <c r="N20" s="192"/>
      <c r="O20" s="12"/>
      <c r="P20" s="12">
        <v>102.15924043740641</v>
      </c>
    </row>
    <row r="21" spans="1:17" ht="12.75" customHeight="1" x14ac:dyDescent="0.2">
      <c r="A21" s="83"/>
      <c r="B21" s="84">
        <v>2016</v>
      </c>
      <c r="C21" s="17">
        <v>12841</v>
      </c>
      <c r="D21" s="17">
        <v>13164</v>
      </c>
      <c r="E21" s="17">
        <v>16016</v>
      </c>
      <c r="F21" s="17">
        <v>13600</v>
      </c>
      <c r="G21" s="17">
        <v>13925</v>
      </c>
      <c r="H21" s="17">
        <v>14423</v>
      </c>
      <c r="I21" s="17">
        <v>11792</v>
      </c>
      <c r="J21" s="17">
        <v>13368</v>
      </c>
      <c r="K21" s="17">
        <v>14939</v>
      </c>
      <c r="L21" s="17">
        <v>14003</v>
      </c>
      <c r="M21" s="17"/>
      <c r="N21" s="195"/>
      <c r="O21" s="591"/>
      <c r="P21" s="30">
        <v>138071</v>
      </c>
    </row>
    <row r="22" spans="1:17" ht="12.75" customHeight="1" x14ac:dyDescent="0.2">
      <c r="A22" s="83" t="s">
        <v>49</v>
      </c>
      <c r="B22" s="84">
        <v>2015</v>
      </c>
      <c r="C22" s="17">
        <v>12651</v>
      </c>
      <c r="D22" s="17">
        <v>13598</v>
      </c>
      <c r="E22" s="17">
        <v>16823</v>
      </c>
      <c r="F22" s="194">
        <v>15689</v>
      </c>
      <c r="G22" s="17">
        <v>13834</v>
      </c>
      <c r="H22" s="17">
        <v>16091</v>
      </c>
      <c r="I22" s="17">
        <v>15215</v>
      </c>
      <c r="J22" s="17">
        <v>12124</v>
      </c>
      <c r="K22" s="17">
        <v>15004</v>
      </c>
      <c r="L22" s="17">
        <v>14862</v>
      </c>
      <c r="M22" s="17">
        <v>13641</v>
      </c>
      <c r="N22" s="195">
        <v>15768</v>
      </c>
      <c r="O22" s="203">
        <v>175300</v>
      </c>
      <c r="P22" s="203">
        <v>145891</v>
      </c>
    </row>
    <row r="23" spans="1:17" ht="12.75" customHeight="1" x14ac:dyDescent="0.2">
      <c r="A23" s="86"/>
      <c r="B23" s="87" t="s">
        <v>0</v>
      </c>
      <c r="C23" s="11">
        <v>101.50185756066715</v>
      </c>
      <c r="D23" s="11">
        <v>96.808354169730848</v>
      </c>
      <c r="E23" s="11">
        <v>95.202995898472338</v>
      </c>
      <c r="F23" s="193">
        <v>86.684938491937018</v>
      </c>
      <c r="G23" s="11">
        <v>100.6577996241145</v>
      </c>
      <c r="H23" s="14">
        <v>89.633956870300167</v>
      </c>
      <c r="I23" s="14">
        <v>77.502464673020043</v>
      </c>
      <c r="J23" s="11">
        <v>110.26064005278786</v>
      </c>
      <c r="K23" s="11">
        <v>99.566782191415626</v>
      </c>
      <c r="L23" s="11">
        <v>94.220158794240348</v>
      </c>
      <c r="M23" s="11"/>
      <c r="N23" s="192"/>
      <c r="O23" s="12"/>
      <c r="P23" s="12">
        <v>94.639833848558169</v>
      </c>
    </row>
    <row r="24" spans="1:17" ht="12.75" customHeight="1" x14ac:dyDescent="0.2">
      <c r="A24" s="83"/>
      <c r="B24" s="84">
        <v>2016</v>
      </c>
      <c r="C24" s="17">
        <v>1744</v>
      </c>
      <c r="D24" s="17">
        <v>1837</v>
      </c>
      <c r="E24" s="17">
        <v>2123</v>
      </c>
      <c r="F24" s="17">
        <v>1849</v>
      </c>
      <c r="G24" s="17">
        <v>1904</v>
      </c>
      <c r="H24" s="17">
        <v>2080</v>
      </c>
      <c r="I24" s="17">
        <v>1577</v>
      </c>
      <c r="J24" s="17">
        <v>2067</v>
      </c>
      <c r="K24" s="17">
        <v>1882</v>
      </c>
      <c r="L24" s="17">
        <v>1786</v>
      </c>
      <c r="M24" s="17"/>
      <c r="N24" s="195"/>
      <c r="O24" s="30"/>
      <c r="P24" s="203">
        <v>18849</v>
      </c>
    </row>
    <row r="25" spans="1:17" ht="12.75" customHeight="1" x14ac:dyDescent="0.2">
      <c r="A25" s="83" t="s">
        <v>173</v>
      </c>
      <c r="B25" s="84">
        <v>2015</v>
      </c>
      <c r="C25" s="17">
        <v>1369</v>
      </c>
      <c r="D25" s="17">
        <v>1551</v>
      </c>
      <c r="E25" s="17">
        <v>1710</v>
      </c>
      <c r="F25" s="194">
        <v>1770</v>
      </c>
      <c r="G25" s="17">
        <v>1607</v>
      </c>
      <c r="H25" s="17">
        <v>1790</v>
      </c>
      <c r="I25" s="17">
        <v>1683</v>
      </c>
      <c r="J25" s="17">
        <v>1428</v>
      </c>
      <c r="K25" s="17">
        <v>1924</v>
      </c>
      <c r="L25" s="17">
        <v>1923</v>
      </c>
      <c r="M25" s="17">
        <v>1944</v>
      </c>
      <c r="N25" s="195">
        <v>2184</v>
      </c>
      <c r="O25" s="203">
        <v>20883</v>
      </c>
      <c r="P25" s="203">
        <v>16755</v>
      </c>
    </row>
    <row r="26" spans="1:17" ht="12.75" customHeight="1" x14ac:dyDescent="0.2">
      <c r="A26" s="83" t="s">
        <v>89</v>
      </c>
      <c r="B26" s="87" t="s">
        <v>0</v>
      </c>
      <c r="C26" s="11">
        <v>127.39225712198686</v>
      </c>
      <c r="D26" s="11">
        <v>118.43971631205675</v>
      </c>
      <c r="E26" s="11">
        <v>124.15204678362572</v>
      </c>
      <c r="F26" s="193">
        <v>104.46327683615819</v>
      </c>
      <c r="G26" s="11">
        <v>118.48164281269446</v>
      </c>
      <c r="H26" s="14">
        <v>116.20111731843576</v>
      </c>
      <c r="I26" s="14">
        <v>93.701723113487816</v>
      </c>
      <c r="J26" s="11">
        <v>144.74789915966386</v>
      </c>
      <c r="K26" s="11">
        <v>97.817047817047822</v>
      </c>
      <c r="L26" s="11">
        <v>92.875715028601149</v>
      </c>
      <c r="M26" s="11"/>
      <c r="N26" s="192"/>
      <c r="O26" s="12"/>
      <c r="P26" s="12">
        <v>112.4977618621307</v>
      </c>
    </row>
    <row r="27" spans="1:17" ht="12.75" customHeight="1" x14ac:dyDescent="0.2">
      <c r="A27" s="92"/>
      <c r="B27" s="84">
        <v>2016</v>
      </c>
      <c r="C27" s="17">
        <v>6590</v>
      </c>
      <c r="D27" s="17">
        <v>7989</v>
      </c>
      <c r="E27" s="17">
        <v>8511</v>
      </c>
      <c r="F27" s="17">
        <v>9137</v>
      </c>
      <c r="G27" s="17">
        <v>8829</v>
      </c>
      <c r="H27" s="17">
        <v>9927</v>
      </c>
      <c r="I27" s="17">
        <v>8390</v>
      </c>
      <c r="J27" s="17">
        <v>10301</v>
      </c>
      <c r="K27" s="17">
        <v>10428</v>
      </c>
      <c r="L27" s="17">
        <v>10799</v>
      </c>
      <c r="M27" s="17"/>
      <c r="N27" s="195"/>
      <c r="O27" s="30"/>
      <c r="P27" s="203">
        <v>90901</v>
      </c>
    </row>
    <row r="28" spans="1:17" ht="12.75" customHeight="1" x14ac:dyDescent="0.2">
      <c r="A28" s="93" t="s">
        <v>91</v>
      </c>
      <c r="B28" s="84">
        <v>2015</v>
      </c>
      <c r="C28" s="17">
        <v>7821</v>
      </c>
      <c r="D28" s="17">
        <v>8298</v>
      </c>
      <c r="E28" s="17">
        <v>8707</v>
      </c>
      <c r="F28" s="17">
        <v>10876</v>
      </c>
      <c r="G28" s="17">
        <v>9251</v>
      </c>
      <c r="H28" s="17">
        <v>10253</v>
      </c>
      <c r="I28" s="17">
        <v>9688</v>
      </c>
      <c r="J28" s="17">
        <v>8580</v>
      </c>
      <c r="K28" s="17">
        <v>9747</v>
      </c>
      <c r="L28" s="17">
        <v>9911</v>
      </c>
      <c r="M28" s="17">
        <v>10278</v>
      </c>
      <c r="N28" s="195">
        <v>9398</v>
      </c>
      <c r="O28" s="203">
        <v>112808</v>
      </c>
      <c r="P28" s="203">
        <v>93132</v>
      </c>
    </row>
    <row r="29" spans="1:17" ht="12.75" customHeight="1" x14ac:dyDescent="0.2">
      <c r="A29" s="94" t="s">
        <v>90</v>
      </c>
      <c r="B29" s="87" t="s">
        <v>0</v>
      </c>
      <c r="C29" s="11">
        <v>84.260324766653881</v>
      </c>
      <c r="D29" s="11">
        <v>96.276211135213302</v>
      </c>
      <c r="E29" s="11">
        <v>97.748937636384511</v>
      </c>
      <c r="F29" s="193">
        <v>84.010665685913949</v>
      </c>
      <c r="G29" s="11">
        <v>95.438330991244186</v>
      </c>
      <c r="H29" s="14">
        <v>96.820442797230072</v>
      </c>
      <c r="I29" s="14">
        <v>86.601981833195708</v>
      </c>
      <c r="J29" s="11">
        <v>120.05827505827507</v>
      </c>
      <c r="K29" s="11">
        <v>106.98676515851031</v>
      </c>
      <c r="L29" s="11">
        <v>108.95974170114016</v>
      </c>
      <c r="M29" s="11"/>
      <c r="N29" s="192"/>
      <c r="O29" s="12"/>
      <c r="P29" s="12">
        <v>97.604475368294459</v>
      </c>
      <c r="Q29" s="6"/>
    </row>
    <row r="30" spans="1:17" ht="12.75" customHeight="1" x14ac:dyDescent="0.2">
      <c r="A30" s="83"/>
      <c r="B30" s="84">
        <v>2016</v>
      </c>
      <c r="C30" s="17">
        <v>3396</v>
      </c>
      <c r="D30" s="17">
        <v>3874</v>
      </c>
      <c r="E30" s="17">
        <v>4189</v>
      </c>
      <c r="F30" s="17">
        <v>3994</v>
      </c>
      <c r="G30" s="17">
        <v>4205</v>
      </c>
      <c r="H30" s="17">
        <v>4076</v>
      </c>
      <c r="I30" s="17">
        <v>3770</v>
      </c>
      <c r="J30" s="17">
        <v>4010</v>
      </c>
      <c r="K30" s="17">
        <v>4765</v>
      </c>
      <c r="L30" s="17">
        <v>4231</v>
      </c>
      <c r="M30" s="17"/>
      <c r="N30" s="195"/>
      <c r="O30" s="30"/>
      <c r="P30" s="203">
        <v>40510</v>
      </c>
    </row>
    <row r="31" spans="1:17" ht="12.75" customHeight="1" x14ac:dyDescent="0.2">
      <c r="A31" s="83" t="s">
        <v>92</v>
      </c>
      <c r="B31" s="84">
        <v>2015</v>
      </c>
      <c r="C31" s="17">
        <v>3988</v>
      </c>
      <c r="D31" s="17">
        <v>4062</v>
      </c>
      <c r="E31" s="17">
        <v>4727</v>
      </c>
      <c r="F31" s="17">
        <v>4231</v>
      </c>
      <c r="G31" s="17">
        <v>4126</v>
      </c>
      <c r="H31" s="17">
        <v>4204</v>
      </c>
      <c r="I31" s="17">
        <v>4308</v>
      </c>
      <c r="J31" s="17">
        <v>3517</v>
      </c>
      <c r="K31" s="17">
        <v>3543</v>
      </c>
      <c r="L31" s="17">
        <v>3839</v>
      </c>
      <c r="M31" s="17">
        <v>4037</v>
      </c>
      <c r="N31" s="195">
        <v>4473</v>
      </c>
      <c r="O31" s="203">
        <v>49055</v>
      </c>
      <c r="P31" s="203">
        <v>40545</v>
      </c>
    </row>
    <row r="32" spans="1:17" ht="12.75" customHeight="1" x14ac:dyDescent="0.2">
      <c r="A32" s="97"/>
      <c r="B32" s="87" t="s">
        <v>0</v>
      </c>
      <c r="C32" s="11">
        <v>85.155466399197593</v>
      </c>
      <c r="D32" s="11">
        <v>95.371738060068935</v>
      </c>
      <c r="E32" s="11">
        <v>88.618574148508571</v>
      </c>
      <c r="F32" s="193">
        <v>94.398487355235176</v>
      </c>
      <c r="G32" s="11">
        <v>101.91468734852155</v>
      </c>
      <c r="H32" s="14">
        <v>96.955280685061851</v>
      </c>
      <c r="I32" s="14">
        <v>87.511606313834719</v>
      </c>
      <c r="J32" s="11">
        <v>114.01762866079044</v>
      </c>
      <c r="K32" s="11">
        <v>134.49054473609937</v>
      </c>
      <c r="L32" s="11">
        <v>110.21099244594947</v>
      </c>
      <c r="M32" s="11"/>
      <c r="N32" s="192"/>
      <c r="O32" s="12"/>
      <c r="P32" s="12">
        <v>99.913676162288809</v>
      </c>
    </row>
    <row r="33" spans="1:16" ht="12.75" customHeight="1" x14ac:dyDescent="0.2">
      <c r="A33" s="98"/>
      <c r="B33" s="99">
        <v>2016</v>
      </c>
      <c r="C33" s="17">
        <v>111</v>
      </c>
      <c r="D33" s="17">
        <v>126</v>
      </c>
      <c r="E33" s="17">
        <v>126</v>
      </c>
      <c r="F33" s="17">
        <v>155</v>
      </c>
      <c r="G33" s="17">
        <v>174</v>
      </c>
      <c r="H33" s="17">
        <v>208</v>
      </c>
      <c r="I33" s="17">
        <v>211</v>
      </c>
      <c r="J33" s="17">
        <v>228</v>
      </c>
      <c r="K33" s="17">
        <v>209</v>
      </c>
      <c r="L33" s="17">
        <v>243</v>
      </c>
      <c r="M33" s="17"/>
      <c r="N33" s="195"/>
      <c r="O33" s="30"/>
      <c r="P33" s="203">
        <v>1791</v>
      </c>
    </row>
    <row r="34" spans="1:16" ht="12.75" customHeight="1" x14ac:dyDescent="0.2">
      <c r="A34" s="83" t="s">
        <v>50</v>
      </c>
      <c r="B34" s="100">
        <v>2015</v>
      </c>
      <c r="C34" s="17">
        <v>158</v>
      </c>
      <c r="D34" s="17">
        <v>135</v>
      </c>
      <c r="E34" s="17">
        <v>299</v>
      </c>
      <c r="F34" s="17">
        <v>242</v>
      </c>
      <c r="G34" s="17">
        <v>279</v>
      </c>
      <c r="H34" s="17">
        <v>323</v>
      </c>
      <c r="I34" s="17">
        <v>254</v>
      </c>
      <c r="J34" s="17">
        <v>371</v>
      </c>
      <c r="K34" s="17">
        <v>246</v>
      </c>
      <c r="L34" s="17">
        <v>201</v>
      </c>
      <c r="M34" s="17">
        <v>232</v>
      </c>
      <c r="N34" s="195">
        <v>255</v>
      </c>
      <c r="O34" s="203">
        <v>2995</v>
      </c>
      <c r="P34" s="203">
        <v>2508</v>
      </c>
    </row>
    <row r="35" spans="1:16" ht="12.75" customHeight="1" thickBot="1" x14ac:dyDescent="0.25">
      <c r="A35" s="101"/>
      <c r="B35" s="102" t="s">
        <v>0</v>
      </c>
      <c r="C35" s="39">
        <v>70.25316455696202</v>
      </c>
      <c r="D35" s="196">
        <v>93.333333333333329</v>
      </c>
      <c r="E35" s="23">
        <v>42.140468227424748</v>
      </c>
      <c r="F35" s="38">
        <v>64.049586776859499</v>
      </c>
      <c r="G35" s="23">
        <v>62.365591397849464</v>
      </c>
      <c r="H35" s="230">
        <v>64.396284829721367</v>
      </c>
      <c r="I35" s="23">
        <v>83.070866141732282</v>
      </c>
      <c r="J35" s="23">
        <v>61.45552560646901</v>
      </c>
      <c r="K35" s="23">
        <v>84.959349593495944</v>
      </c>
      <c r="L35" s="23">
        <v>120.89552238805969</v>
      </c>
      <c r="M35" s="23"/>
      <c r="N35" s="200"/>
      <c r="O35" s="20"/>
      <c r="P35" s="197">
        <v>71.411483253588514</v>
      </c>
    </row>
    <row r="36" spans="1:16" ht="12.75" customHeight="1" thickTop="1" x14ac:dyDescent="0.2">
      <c r="A36" s="103"/>
      <c r="B36" s="100">
        <v>2016</v>
      </c>
      <c r="C36" s="17">
        <v>287745</v>
      </c>
      <c r="D36" s="17">
        <v>299333</v>
      </c>
      <c r="E36" s="17">
        <v>311720</v>
      </c>
      <c r="F36" s="17">
        <v>304733</v>
      </c>
      <c r="G36" s="17">
        <v>292005</v>
      </c>
      <c r="H36" s="216">
        <v>310381</v>
      </c>
      <c r="I36" s="17">
        <v>246105</v>
      </c>
      <c r="J36" s="17">
        <v>273705</v>
      </c>
      <c r="K36" s="17">
        <v>309478</v>
      </c>
      <c r="L36" s="17">
        <v>302806</v>
      </c>
      <c r="M36" s="17"/>
      <c r="N36" s="195"/>
      <c r="O36" s="30"/>
      <c r="P36" s="207">
        <v>2938011</v>
      </c>
    </row>
    <row r="37" spans="1:16" ht="12.75" customHeight="1" x14ac:dyDescent="0.2">
      <c r="A37" s="103" t="s">
        <v>93</v>
      </c>
      <c r="B37" s="100">
        <v>2015</v>
      </c>
      <c r="C37" s="17">
        <v>266889</v>
      </c>
      <c r="D37" s="17">
        <v>272653</v>
      </c>
      <c r="E37" s="17">
        <v>307277</v>
      </c>
      <c r="F37" s="17">
        <v>284177</v>
      </c>
      <c r="G37" s="17">
        <v>263226</v>
      </c>
      <c r="H37" s="96">
        <v>300989</v>
      </c>
      <c r="I37" s="17">
        <v>285232</v>
      </c>
      <c r="J37" s="17">
        <v>236767</v>
      </c>
      <c r="K37" s="17">
        <v>317189</v>
      </c>
      <c r="L37" s="17">
        <v>326036</v>
      </c>
      <c r="M37" s="17">
        <v>313638</v>
      </c>
      <c r="N37" s="195">
        <v>265481</v>
      </c>
      <c r="O37" s="203">
        <v>3439554</v>
      </c>
      <c r="P37" s="203">
        <v>2860435</v>
      </c>
    </row>
    <row r="38" spans="1:16" ht="12.75" customHeight="1" thickBot="1" x14ac:dyDescent="0.25">
      <c r="A38" s="104"/>
      <c r="B38" s="105" t="s">
        <v>0</v>
      </c>
      <c r="C38" s="29">
        <v>107.81448467340356</v>
      </c>
      <c r="D38" s="29">
        <v>109.78533153862236</v>
      </c>
      <c r="E38" s="29">
        <v>101.44592663948164</v>
      </c>
      <c r="F38" s="199">
        <v>107.23351995411309</v>
      </c>
      <c r="G38" s="29">
        <v>110.9331904903011</v>
      </c>
      <c r="H38" s="15">
        <v>103.12037981454472</v>
      </c>
      <c r="I38" s="15">
        <v>86.282394682223597</v>
      </c>
      <c r="J38" s="29">
        <v>115.60099169225441</v>
      </c>
      <c r="K38" s="29">
        <v>97.56895730936445</v>
      </c>
      <c r="L38" s="29">
        <v>92.875019936448737</v>
      </c>
      <c r="M38" s="29"/>
      <c r="N38" s="202"/>
      <c r="O38" s="16"/>
      <c r="P38" s="16">
        <v>102.71203505760487</v>
      </c>
    </row>
    <row r="39" spans="1:16" ht="12.75" customHeight="1" x14ac:dyDescent="0.2">
      <c r="A39" s="55" t="s">
        <v>94</v>
      </c>
      <c r="B39" s="106"/>
      <c r="C39" s="107"/>
      <c r="D39" s="52"/>
      <c r="E39" s="52"/>
      <c r="F39" s="108"/>
      <c r="G39" s="52"/>
      <c r="H39" s="52"/>
      <c r="I39" s="107"/>
      <c r="J39" s="109"/>
      <c r="K39" s="52"/>
      <c r="L39" s="52"/>
      <c r="M39" s="52"/>
      <c r="N39" s="52"/>
      <c r="O39" s="52"/>
    </row>
    <row r="40" spans="1:16" ht="12.75" customHeight="1" x14ac:dyDescent="0.2">
      <c r="A40" s="59" t="s">
        <v>178</v>
      </c>
      <c r="P40" s="54" t="s">
        <v>70</v>
      </c>
    </row>
    <row r="41" spans="1:16" ht="12.75" customHeight="1" x14ac:dyDescent="0.2"/>
    <row r="42" spans="1:16" ht="12.75" customHeight="1" x14ac:dyDescent="0.2">
      <c r="E42" s="110"/>
    </row>
    <row r="43" spans="1:16" x14ac:dyDescent="0.2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6" x14ac:dyDescent="0.2">
      <c r="A44" s="111"/>
      <c r="B44" s="10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6" x14ac:dyDescent="0.2">
      <c r="A45" s="111"/>
      <c r="B45" s="10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6" x14ac:dyDescent="0.2">
      <c r="A46" s="11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6" x14ac:dyDescent="0.2">
      <c r="B47" s="52"/>
      <c r="C47" s="43"/>
      <c r="D47" s="43"/>
      <c r="E47" s="43"/>
      <c r="F47" s="43"/>
      <c r="G47" s="43"/>
      <c r="H47" s="43"/>
      <c r="I47" s="43"/>
      <c r="J47" s="43"/>
      <c r="K47" s="42"/>
      <c r="L47" s="42"/>
      <c r="M47" s="42"/>
    </row>
    <row r="48" spans="1:16" x14ac:dyDescent="0.2">
      <c r="A48" s="111"/>
      <c r="B48" s="10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x14ac:dyDescent="0.2">
      <c r="A49" s="111"/>
      <c r="B49" s="10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89" spans="2:13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2:13" x14ac:dyDescent="0.2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2:13" x14ac:dyDescent="0.2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116" spans="2:13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</sheetData>
  <mergeCells count="2">
    <mergeCell ref="A3:P3"/>
    <mergeCell ref="A2:P2"/>
  </mergeCells>
  <phoneticPr fontId="0" type="noConversion"/>
  <hyperlinks>
    <hyperlink ref="A1" location="contents!A1" display="contents"/>
  </hyperlinks>
  <pageMargins left="0.59055118110236227" right="0" top="0.6" bottom="0.57999999999999996" header="0" footer="0"/>
  <pageSetup paperSize="9" scale="95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19</vt:i4>
      </vt:variant>
    </vt:vector>
  </HeadingPairs>
  <TitlesOfParts>
    <vt:vector size="36" baseType="lpstr">
      <vt:lpstr>contents</vt:lpstr>
      <vt:lpstr>regions CZK</vt:lpstr>
      <vt:lpstr>regions USD</vt:lpstr>
      <vt:lpstr>regions EUR</vt:lpstr>
      <vt:lpstr>months1</vt:lpstr>
      <vt:lpstr>months2</vt:lpstr>
      <vt:lpstr>countries</vt:lpstr>
      <vt:lpstr>SITC</vt:lpstr>
      <vt:lpstr>export-index_CZK</vt:lpstr>
      <vt:lpstr>import-index_CZK</vt:lpstr>
      <vt:lpstr>export-index_USD</vt:lpstr>
      <vt:lpstr>import-index_USD</vt:lpstr>
      <vt:lpstr>export-index_EUR</vt:lpstr>
      <vt:lpstr>import-index_EUR</vt:lpstr>
      <vt:lpstr>turnover_CZK</vt:lpstr>
      <vt:lpstr>turnover_USD</vt:lpstr>
      <vt:lpstr>turnover_EUR</vt:lpstr>
      <vt:lpstr>turnover_CZK!Názvy_tisku</vt:lpstr>
      <vt:lpstr>turnover_EUR!Názvy_tisku</vt:lpstr>
      <vt:lpstr>turnover_USD!Názvy_tisku</vt:lpstr>
      <vt:lpstr>countries!Oblast_tisku</vt:lpstr>
      <vt:lpstr>'export-index_CZK'!Oblast_tisku</vt:lpstr>
      <vt:lpstr>'export-index_EUR'!Oblast_tisku</vt:lpstr>
      <vt:lpstr>'export-index_USD'!Oblast_tisku</vt:lpstr>
      <vt:lpstr>'import-index_CZK'!Oblast_tisku</vt:lpstr>
      <vt:lpstr>'import-index_EUR'!Oblast_tisku</vt:lpstr>
      <vt:lpstr>'import-index_USD'!Oblast_tisku</vt:lpstr>
      <vt:lpstr>months1!Oblast_tisku</vt:lpstr>
      <vt:lpstr>months2!Oblast_tisku</vt:lpstr>
      <vt:lpstr>'regions CZK'!Oblast_tisku</vt:lpstr>
      <vt:lpstr>'regions EUR'!Oblast_tisku</vt:lpstr>
      <vt:lpstr>'regions USD'!Oblast_tisku</vt:lpstr>
      <vt:lpstr>SITC!Oblast_tisku</vt:lpstr>
      <vt:lpstr>turnover_CZK!Oblast_tisku</vt:lpstr>
      <vt:lpstr>turnover_EUR!Oblast_tisku</vt:lpstr>
      <vt:lpstr>turnover_USD!Oblast_tisku</vt:lpstr>
    </vt:vector>
  </TitlesOfParts>
  <Company>MPO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Zahraniční obchod - angl.</dc:title>
  <dc:creator>Korčáková</dc:creator>
  <cp:lastModifiedBy>Sváta Zdeněk</cp:lastModifiedBy>
  <cp:lastPrinted>2016-08-08T11:42:08Z</cp:lastPrinted>
  <dcterms:created xsi:type="dcterms:W3CDTF">2000-03-20T11:15:48Z</dcterms:created>
  <dcterms:modified xsi:type="dcterms:W3CDTF">2016-12-15T09:58:29Z</dcterms:modified>
</cp:coreProperties>
</file>